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4-107-1 - Příjezdová kom..." sheetId="2" r:id="rId2"/>
    <sheet name="24-107-2 - VRN - vedlejší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'24-107-1 - Příjezdová kom...'!$C$124:$K$318</definedName>
    <definedName name="_xlnm.Print_Area" localSheetId="1">'24-107-1 - Příjezdová kom...'!$C$4:$J$76,'24-107-1 - Příjezdová kom...'!$C$82:$J$106,'24-107-1 - Příjezdová kom...'!$C$112:$J$318</definedName>
    <definedName name="_xlnm.Print_Titles" localSheetId="1">'24-107-1 - Příjezdová kom...'!$124:$124</definedName>
    <definedName name="_xlnm._FilterDatabase" localSheetId="2" hidden="1">'24-107-2 - VRN - vedlejší...'!$C$122:$K$161</definedName>
    <definedName name="_xlnm.Print_Area" localSheetId="2">'24-107-2 - VRN - vedlejší...'!$C$4:$J$76,'24-107-2 - VRN - vedlejší...'!$C$82:$J$104,'24-107-2 - VRN - vedlejší...'!$C$110:$J$161</definedName>
    <definedName name="_xlnm.Print_Titles" localSheetId="2">'24-107-2 - VRN - vedlejší...'!$122:$122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61"/>
  <c r="BH161"/>
  <c r="BG161"/>
  <c r="BF161"/>
  <c r="T161"/>
  <c r="T160"/>
  <c r="R161"/>
  <c r="R160"/>
  <c r="P161"/>
  <c r="P160"/>
  <c r="BI159"/>
  <c r="BH159"/>
  <c r="BG159"/>
  <c r="BF159"/>
  <c r="T159"/>
  <c r="T158"/>
  <c r="R159"/>
  <c r="R158"/>
  <c r="P159"/>
  <c r="P158"/>
  <c r="BI157"/>
  <c r="BH157"/>
  <c r="BG157"/>
  <c r="BF157"/>
  <c r="T157"/>
  <c r="T156"/>
  <c r="R157"/>
  <c r="R156"/>
  <c r="P157"/>
  <c r="P156"/>
  <c r="BI155"/>
  <c r="BH155"/>
  <c r="BG155"/>
  <c r="BF155"/>
  <c r="T155"/>
  <c r="T154"/>
  <c r="R155"/>
  <c r="R154"/>
  <c r="P155"/>
  <c r="P154"/>
  <c r="BI153"/>
  <c r="BH153"/>
  <c r="BG153"/>
  <c r="BF153"/>
  <c r="T153"/>
  <c r="T152"/>
  <c r="T151"/>
  <c r="R153"/>
  <c r="R152"/>
  <c r="R151"/>
  <c r="P153"/>
  <c r="P152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3"/>
  <c r="BH143"/>
  <c r="BG143"/>
  <c r="BF143"/>
  <c r="T143"/>
  <c r="R143"/>
  <c r="P143"/>
  <c r="BI136"/>
  <c r="BH136"/>
  <c r="BG136"/>
  <c r="BF136"/>
  <c r="T136"/>
  <c r="R136"/>
  <c r="P136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J119"/>
  <c r="F119"/>
  <c r="F117"/>
  <c r="E115"/>
  <c r="J91"/>
  <c r="F91"/>
  <c r="F89"/>
  <c r="E87"/>
  <c r="J24"/>
  <c r="E24"/>
  <c r="J120"/>
  <c r="J23"/>
  <c r="J18"/>
  <c r="E18"/>
  <c r="F92"/>
  <c r="J17"/>
  <c r="J12"/>
  <c r="J117"/>
  <c r="E7"/>
  <c r="E113"/>
  <c i="2" r="J37"/>
  <c r="J36"/>
  <c i="1" r="AY95"/>
  <c i="2" r="J35"/>
  <c i="1" r="AX95"/>
  <c i="2" r="BI317"/>
  <c r="BH317"/>
  <c r="BG317"/>
  <c r="BF317"/>
  <c r="T317"/>
  <c r="R317"/>
  <c r="P317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8"/>
  <c r="BH308"/>
  <c r="BG308"/>
  <c r="BF308"/>
  <c r="T308"/>
  <c r="T307"/>
  <c r="R308"/>
  <c r="R307"/>
  <c r="P308"/>
  <c r="P307"/>
  <c r="BI306"/>
  <c r="BH306"/>
  <c r="BG306"/>
  <c r="BF306"/>
  <c r="T306"/>
  <c r="T305"/>
  <c r="R306"/>
  <c r="R305"/>
  <c r="P306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299"/>
  <c r="BH299"/>
  <c r="BG299"/>
  <c r="BF299"/>
  <c r="T299"/>
  <c r="R299"/>
  <c r="P299"/>
  <c r="BI298"/>
  <c r="BH298"/>
  <c r="BG298"/>
  <c r="BF298"/>
  <c r="T298"/>
  <c r="R298"/>
  <c r="P298"/>
  <c r="BI292"/>
  <c r="BH292"/>
  <c r="BG292"/>
  <c r="BF292"/>
  <c r="T292"/>
  <c r="R292"/>
  <c r="P292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0"/>
  <c r="BH280"/>
  <c r="BG280"/>
  <c r="BF280"/>
  <c r="T280"/>
  <c r="R280"/>
  <c r="P28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34"/>
  <c r="BH234"/>
  <c r="BG234"/>
  <c r="BF234"/>
  <c r="T234"/>
  <c r="R234"/>
  <c r="P234"/>
  <c r="BI230"/>
  <c r="BH230"/>
  <c r="BG230"/>
  <c r="BF230"/>
  <c r="T230"/>
  <c r="R230"/>
  <c r="P230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4"/>
  <c r="BH214"/>
  <c r="BG214"/>
  <c r="BF214"/>
  <c r="T214"/>
  <c r="R214"/>
  <c r="P214"/>
  <c r="BI208"/>
  <c r="BH208"/>
  <c r="BG208"/>
  <c r="BF208"/>
  <c r="T208"/>
  <c r="R208"/>
  <c r="P208"/>
  <c r="BI202"/>
  <c r="BH202"/>
  <c r="BG202"/>
  <c r="BF202"/>
  <c r="T202"/>
  <c r="R202"/>
  <c r="P202"/>
  <c r="BI196"/>
  <c r="BH196"/>
  <c r="BG196"/>
  <c r="BF196"/>
  <c r="T196"/>
  <c r="R196"/>
  <c r="P196"/>
  <c r="BI192"/>
  <c r="BH192"/>
  <c r="BG192"/>
  <c r="BF192"/>
  <c r="T192"/>
  <c r="R192"/>
  <c r="P192"/>
  <c r="BI186"/>
  <c r="BH186"/>
  <c r="BG186"/>
  <c r="BF186"/>
  <c r="T186"/>
  <c r="R186"/>
  <c r="P186"/>
  <c r="BI180"/>
  <c r="BH180"/>
  <c r="BG180"/>
  <c r="BF180"/>
  <c r="T180"/>
  <c r="R180"/>
  <c r="P180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T168"/>
  <c r="R169"/>
  <c r="R168"/>
  <c r="P169"/>
  <c r="P168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49"/>
  <c r="BH149"/>
  <c r="BG149"/>
  <c r="BF149"/>
  <c r="T149"/>
  <c r="R149"/>
  <c r="P149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4"/>
  <c r="BH134"/>
  <c r="BG134"/>
  <c r="BF134"/>
  <c r="T134"/>
  <c r="R134"/>
  <c r="P134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/>
  <c r="J23"/>
  <c r="J18"/>
  <c r="E18"/>
  <c r="F92"/>
  <c r="J17"/>
  <c r="J12"/>
  <c r="J89"/>
  <c r="E7"/>
  <c r="E115"/>
  <c i="1" r="L90"/>
  <c r="AM90"/>
  <c r="AM89"/>
  <c r="L89"/>
  <c r="AM87"/>
  <c r="L87"/>
  <c r="L85"/>
  <c r="L84"/>
  <c i="2" r="BK287"/>
  <c r="BK267"/>
  <c r="BK224"/>
  <c r="BK178"/>
  <c r="J163"/>
  <c r="BK144"/>
  <c r="J304"/>
  <c r="J268"/>
  <c r="J259"/>
  <c r="J249"/>
  <c r="J192"/>
  <c r="BK149"/>
  <c i="1" r="AS94"/>
  <c i="2" r="BK249"/>
  <c r="J224"/>
  <c r="J166"/>
  <c r="J156"/>
  <c r="J316"/>
  <c r="BK310"/>
  <c r="BK302"/>
  <c r="J298"/>
  <c r="J285"/>
  <c r="BK228"/>
  <c r="J208"/>
  <c r="J174"/>
  <c r="J161"/>
  <c r="J144"/>
  <c i="3" r="J153"/>
  <c r="BK128"/>
  <c r="J161"/>
  <c r="BK153"/>
  <c r="BK136"/>
  <c r="J148"/>
  <c r="BK157"/>
  <c r="J126"/>
  <c i="2" r="BK306"/>
  <c r="BK264"/>
  <c r="BK208"/>
  <c r="J169"/>
  <c r="BK134"/>
  <c r="BK304"/>
  <c r="J266"/>
  <c r="BK259"/>
  <c r="BK252"/>
  <c r="BK230"/>
  <c r="J172"/>
  <c r="BK130"/>
  <c r="BK317"/>
  <c r="BK269"/>
  <c r="J252"/>
  <c r="J230"/>
  <c r="BK192"/>
  <c r="BK163"/>
  <c r="J317"/>
  <c r="J313"/>
  <c r="BK308"/>
  <c r="BK299"/>
  <c r="BK298"/>
  <c r="J289"/>
  <c r="J265"/>
  <c r="J214"/>
  <c r="BK186"/>
  <c r="BK169"/>
  <c r="BK156"/>
  <c r="BK142"/>
  <c i="3" r="J155"/>
  <c r="J129"/>
  <c r="J125"/>
  <c r="BK150"/>
  <c r="J128"/>
  <c r="J136"/>
  <c r="J149"/>
  <c i="2" r="J280"/>
  <c r="J261"/>
  <c r="J202"/>
  <c r="BK164"/>
  <c r="BK154"/>
  <c r="J306"/>
  <c r="J269"/>
  <c r="BK261"/>
  <c r="J255"/>
  <c r="BK219"/>
  <c r="BK180"/>
  <c r="J134"/>
  <c r="J283"/>
  <c r="BK268"/>
  <c r="J234"/>
  <c r="BK196"/>
  <c r="J164"/>
  <c r="J142"/>
  <c r="BK316"/>
  <c r="J310"/>
  <c r="J303"/>
  <c r="J299"/>
  <c r="J292"/>
  <c r="J287"/>
  <c r="J264"/>
  <c r="BK202"/>
  <c r="J180"/>
  <c r="BK166"/>
  <c r="J154"/>
  <c r="BK128"/>
  <c i="3" r="BK148"/>
  <c r="BK126"/>
  <c r="BK155"/>
  <c r="BK129"/>
  <c r="BK149"/>
  <c r="BK161"/>
  <c r="BK127"/>
  <c i="2" r="BK285"/>
  <c r="BK266"/>
  <c r="BK214"/>
  <c r="BK174"/>
  <c r="BK161"/>
  <c r="J130"/>
  <c r="BK303"/>
  <c r="BK265"/>
  <c r="BK255"/>
  <c r="BK234"/>
  <c r="J186"/>
  <c r="J128"/>
  <c r="BK280"/>
  <c r="J267"/>
  <c r="J228"/>
  <c r="J178"/>
  <c r="BK159"/>
  <c r="BK139"/>
  <c r="BK313"/>
  <c r="J308"/>
  <c r="J302"/>
  <c r="BK292"/>
  <c r="BK289"/>
  <c r="BK283"/>
  <c r="J219"/>
  <c r="J196"/>
  <c r="BK172"/>
  <c r="J159"/>
  <c r="J149"/>
  <c r="J139"/>
  <c i="3" r="J150"/>
  <c r="J127"/>
  <c r="J157"/>
  <c r="J143"/>
  <c r="BK159"/>
  <c r="J159"/>
  <c r="BK143"/>
  <c r="BK125"/>
  <c i="2" l="1" r="P127"/>
  <c r="BK171"/>
  <c r="J171"/>
  <c r="J100"/>
  <c r="T171"/>
  <c r="R263"/>
  <c r="BK297"/>
  <c r="J297"/>
  <c r="J102"/>
  <c r="R297"/>
  <c r="BK309"/>
  <c r="J309"/>
  <c r="J105"/>
  <c r="R309"/>
  <c r="R127"/>
  <c r="R171"/>
  <c r="BK263"/>
  <c r="J263"/>
  <c r="J101"/>
  <c r="T263"/>
  <c r="P297"/>
  <c r="T297"/>
  <c r="P309"/>
  <c r="T309"/>
  <c i="3" r="P124"/>
  <c r="P123"/>
  <c i="1" r="AU96"/>
  <c i="2" r="BK127"/>
  <c r="J127"/>
  <c r="J98"/>
  <c r="T127"/>
  <c r="T126"/>
  <c r="T125"/>
  <c r="P171"/>
  <c r="P263"/>
  <c i="3" r="R124"/>
  <c r="R123"/>
  <c r="BK124"/>
  <c r="J124"/>
  <c r="J97"/>
  <c r="T124"/>
  <c r="T123"/>
  <c i="2" r="BK305"/>
  <c r="J305"/>
  <c r="J103"/>
  <c r="BK168"/>
  <c r="J168"/>
  <c r="J99"/>
  <c r="BK307"/>
  <c r="J307"/>
  <c r="J104"/>
  <c i="3" r="BK154"/>
  <c r="J154"/>
  <c r="J100"/>
  <c r="BK156"/>
  <c r="J156"/>
  <c r="J101"/>
  <c r="BK152"/>
  <c r="J152"/>
  <c r="J99"/>
  <c r="BK158"/>
  <c r="J158"/>
  <c r="J102"/>
  <c r="BK160"/>
  <c r="J160"/>
  <c r="J103"/>
  <c r="E85"/>
  <c r="J89"/>
  <c r="F120"/>
  <c r="BE129"/>
  <c r="BE149"/>
  <c r="BE155"/>
  <c r="J92"/>
  <c r="BE126"/>
  <c r="BE127"/>
  <c r="BE128"/>
  <c r="BE150"/>
  <c r="BE153"/>
  <c r="BE125"/>
  <c r="BE143"/>
  <c r="BE148"/>
  <c r="BE136"/>
  <c r="BE157"/>
  <c r="BE159"/>
  <c r="BE161"/>
  <c i="2" r="J119"/>
  <c r="F122"/>
  <c r="BE130"/>
  <c r="BE134"/>
  <c r="BE174"/>
  <c r="BE178"/>
  <c r="BE192"/>
  <c r="BE219"/>
  <c r="BE266"/>
  <c r="BE267"/>
  <c r="BE269"/>
  <c r="BE283"/>
  <c r="BE285"/>
  <c r="BE287"/>
  <c r="BE289"/>
  <c r="BE292"/>
  <c r="BE298"/>
  <c r="BE299"/>
  <c r="BE302"/>
  <c r="BE308"/>
  <c r="BE310"/>
  <c r="BE313"/>
  <c r="BE316"/>
  <c r="BE317"/>
  <c r="E85"/>
  <c r="J122"/>
  <c r="BE144"/>
  <c r="BE149"/>
  <c r="BE169"/>
  <c r="BE202"/>
  <c r="BE214"/>
  <c r="BE249"/>
  <c r="BE304"/>
  <c r="BE139"/>
  <c r="BE154"/>
  <c r="BE159"/>
  <c r="BE161"/>
  <c r="BE163"/>
  <c r="BE164"/>
  <c r="BE166"/>
  <c r="BE172"/>
  <c r="BE196"/>
  <c r="BE208"/>
  <c r="BE224"/>
  <c r="BE228"/>
  <c r="BE230"/>
  <c r="BE234"/>
  <c r="BE252"/>
  <c r="BE255"/>
  <c r="BE259"/>
  <c r="BE261"/>
  <c r="BE264"/>
  <c r="BE303"/>
  <c r="BE128"/>
  <c r="BE142"/>
  <c r="BE156"/>
  <c r="BE180"/>
  <c r="BE186"/>
  <c r="BE265"/>
  <c r="BE268"/>
  <c r="BE280"/>
  <c r="BE306"/>
  <c r="F36"/>
  <c i="1" r="BC95"/>
  <c i="3" r="F34"/>
  <c i="1" r="BA96"/>
  <c i="2" r="F35"/>
  <c i="1" r="BB95"/>
  <c i="2" r="J34"/>
  <c i="1" r="AW95"/>
  <c i="3" r="F35"/>
  <c i="1" r="BB96"/>
  <c i="2" r="F34"/>
  <c i="1" r="BA95"/>
  <c i="3" r="J34"/>
  <c i="1" r="AW96"/>
  <c i="3" r="F36"/>
  <c i="1" r="BC96"/>
  <c i="2" r="F37"/>
  <c i="1" r="BD95"/>
  <c i="3" r="F37"/>
  <c i="1" r="BD96"/>
  <c i="2" l="1" r="R126"/>
  <c r="R125"/>
  <c r="P126"/>
  <c r="P125"/>
  <c i="1" r="AU95"/>
  <c i="2" r="BK126"/>
  <c r="BK125"/>
  <c r="J125"/>
  <c r="J96"/>
  <c i="3" r="BK151"/>
  <c r="J151"/>
  <c r="J98"/>
  <c i="1" r="AU94"/>
  <c i="2" r="J33"/>
  <c i="1" r="AV95"/>
  <c r="AT95"/>
  <c r="BD94"/>
  <c r="W33"/>
  <c r="BB94"/>
  <c r="W31"/>
  <c i="3" r="J33"/>
  <c i="1" r="AV96"/>
  <c r="AT96"/>
  <c i="2" r="F33"/>
  <c i="1" r="AZ95"/>
  <c r="BA94"/>
  <c r="W30"/>
  <c r="BC94"/>
  <c r="W32"/>
  <c i="3" r="F33"/>
  <c i="1" r="AZ96"/>
  <c i="3" l="1" r="BK123"/>
  <c r="J123"/>
  <c i="2" r="J126"/>
  <c r="J97"/>
  <c i="3" r="J30"/>
  <c i="1" r="AG96"/>
  <c i="2" r="J30"/>
  <c i="1" r="AG95"/>
  <c r="AZ94"/>
  <c r="W29"/>
  <c r="AY94"/>
  <c r="AW94"/>
  <c r="AK30"/>
  <c r="AX94"/>
  <c i="3" l="1" r="J39"/>
  <c i="2" r="J39"/>
  <c i="3" r="J96"/>
  <c i="1" r="AN95"/>
  <c r="AN96"/>
  <c r="AG94"/>
  <c r="AK26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<sst xmlns="http://schemas.openxmlformats.org/spreadsheetml/2006/main">
  <si>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</si>
  <si>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</si>
  <si>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</si>
  <si>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</si>
  <si>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</si>
  <si>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{ec9370fb-5c07-406f-94d7-dcb051489341}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</si>
  <si>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</si>
  <si>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</si>
  <si>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</si>
  <si>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</si>
  <si>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</si>
  <si>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</si>
  <si>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</si>
  <si>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</si>
  <si>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24-107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</si>
  <si>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</si>
  <si>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</si>
  <si>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Příjezdová komunikace k rodinnému domu na parc. č. 217/2 a chodník</t>
  </si>
  <si>
    <t>KSO:</t>
  </si>
  <si>
    <t>CC-CZ:</t>
  </si>
  <si>
    <t>Místo:</t>
  </si>
  <si>
    <t>Obytná zóna Moravské Knínice Za starou tratí</t>
  </si>
  <si>
    <t>Datum:</t>
  </si>
  <si>
    <t>4. 3. 2024</t>
  </si>
  <si>
    <t>Zadavatel:</t>
  </si>
  <si>
    <t>IČ:</t>
  </si>
  <si>
    <t>Obec Moravské Knínice</t>
  </si>
  <si>
    <t>DIČ:</t>
  </si>
  <si>
    <t>Uchazeč:</t>
  </si>
  <si>
    <t>Vyplň údaj</t>
  </si>
  <si>
    <t>Projektant:</t>
  </si>
  <si>
    <t>Ing.arch Šumbera Alois</t>
  </si>
  <si>
    <t>True</t>
  </si>
  <si>
    <t>Zpracovatel:</t>
  </si>
  <si>
    <t xml:space="preserve"> </t>
  </si>
  <si>
    <t>Poznámka:</t>
  </si>
  <si>
    <t>Rozpočet je zpracován na základě projektové dokumentace, která je zpracovaná ve stupni DSP- není realizační dokumentací. Postupy provedení prací, materiály i výměry jsou předběžné,orientační. Rozpočet je tedy předběžným propočtem nákladů na stavbu.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</si>
  <si>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</si>
  <si>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</si>
  <si>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</si>
  <si>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</si>
  <si>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</si>
  <si>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</si>
  <si>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</si>
  <si>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</si>
  <si>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</si>
  <si>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</si>
  <si>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</si>
  <si>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</si>
  <si>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</si>
  <si>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</si>
  <si>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</si>
  <si>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</si>
  <si>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</si>
  <si>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</si>
  <si>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</si>
  <si>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</si>
  <si>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</si>
  <si>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</si>
  <si>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</si>
  <si>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</si>
  <si>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</si>
  <si>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</si>
  <si>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</si>
  <si>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</si>
  <si>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</si>
  <si>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</si>
  <si>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</si>
  <si>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</si>
  <si>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</si>
  <si>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</si>
  <si>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</si>
  <si>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</si>
  <si>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</si>
  <si>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</si>
  <si>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</si>
  <si>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</si>
  <si>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</si>
  <si>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</si>
  <si>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</si>
  <si>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</si>
  <si>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</si>
  <si>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24-107-1</t>
  </si>
  <si>
    <t>Příjezdová komunikace a chodník</t>
  </si>
  <si>
    <t>STA</t>
  </si>
  <si>
    <t>1</t>
  </si>
  <si>
    <t>{b4b86b77-d0c6-42d9-8549-6d590c0e757b}</t>
  </si>
  <si>
    <t>2</t>
  </si>
  <si>
    <t>24-107-2</t>
  </si>
  <si>
    <t>VRN - vedlejší náklady</t>
  </si>
  <si>
    <t>{5e1d1688-5681-4bf8-a4ba-ab664b9dbc8a}</t>
  </si>
  <si>
    <t>KRYCÍ LIST SOUPISU PRACÍ</t>
  </si>
  <si>
    <t>Objekt:</t>
  </si>
  <si>
    <t>24-107-1 - Příjezdová komunikace a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</si>
  <si>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</si>
  <si>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</si>
  <si>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</si>
  <si>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</si>
  <si>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</si>
  <si>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</si>
  <si>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</si>
  <si>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</si>
  <si>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</si>
  <si>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</si>
  <si>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</si>
  <si>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</si>
  <si>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</si>
  <si>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</si>
  <si>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</si>
  <si>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</si>
  <si>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</si>
  <si>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</si>
  <si>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</si>
  <si>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</si>
  <si>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</si>
  <si>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</si>
  <si>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</si>
  <si>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</si>
  <si>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</si>
  <si>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</si>
  <si>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</si>
  <si>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</si>
  <si>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</si>
  <si>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</si>
  <si>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</si>
  <si>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</si>
  <si>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</si>
  <si>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</si>
  <si>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</si>
  <si>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</si>
  <si>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28464152</t>
  </si>
  <si>
    <t>VV</t>
  </si>
  <si>
    <t>"chodník - odhad"1,75*1,5</t>
  </si>
  <si>
    <t>113107220R01</t>
  </si>
  <si>
    <t xml:space="preserve">Odstranění krytu nebo podkladu z kameniva drceného,recyklátu strojně </t>
  </si>
  <si>
    <t>m3</t>
  </si>
  <si>
    <t>429315955</t>
  </si>
  <si>
    <t>"dlážděná komunikace"(130*3,5+12,5*5)*0,62</t>
  </si>
  <si>
    <t>"napojení na silnici"(5*0,5+26,5*0,6)*0,45</t>
  </si>
  <si>
    <t>Součet</t>
  </si>
  <si>
    <t>3</t>
  </si>
  <si>
    <t>113107343</t>
  </si>
  <si>
    <t>Odstranění podkladu živičného tl přes 100 do 150 mm strojně pl do 50 m2</t>
  </si>
  <si>
    <t>-926208418</t>
  </si>
  <si>
    <t>P</t>
  </si>
  <si>
    <t xml:space="preserve">Poznámka k položce:_x000d_
u napojení na silnici  - odhad 60cm</t>
  </si>
  <si>
    <t>"u chodníku"5*0,5</t>
  </si>
  <si>
    <t>"napojení na komunikaci"26,5*0,6</t>
  </si>
  <si>
    <t>113201112</t>
  </si>
  <si>
    <t xml:space="preserve">Vytrhání obrub silničních </t>
  </si>
  <si>
    <t>m</t>
  </si>
  <si>
    <t>-1355849765</t>
  </si>
  <si>
    <t>Poznámka k položce:_x000d_
u chodníku - jen vjezd</t>
  </si>
  <si>
    <t>"u chodníku - vjezd"5</t>
  </si>
  <si>
    <t>5</t>
  </si>
  <si>
    <t>113202111</t>
  </si>
  <si>
    <t>Vytrhání obrub krajníků nebo obrubníků stojatých</t>
  </si>
  <si>
    <t>-622393874</t>
  </si>
  <si>
    <t>1,75*2</t>
  </si>
  <si>
    <t>6</t>
  </si>
  <si>
    <t>121151113</t>
  </si>
  <si>
    <t>Sejmutí ornice plochy do 500 m2 tl vrstvy do 200 mm strojně</t>
  </si>
  <si>
    <t>174135394</t>
  </si>
  <si>
    <t>"odhad 15 cm"</t>
  </si>
  <si>
    <t>"chodníky"70*1,75</t>
  </si>
  <si>
    <t>"komunikace"850-517,5</t>
  </si>
  <si>
    <t>7</t>
  </si>
  <si>
    <t>122251104</t>
  </si>
  <si>
    <t>Odkopávky a prokopávky nezapažené v hornině třídy těžitelnosti I skupiny 3 objem do 500 m3 strojně</t>
  </si>
  <si>
    <t>-1950418445</t>
  </si>
  <si>
    <t>"chodník"70*1,75*0,3</t>
  </si>
  <si>
    <t>"komunikace"(850-517,5)*0,47</t>
  </si>
  <si>
    <t>"pro obrubníky dlážděné komunikace"360,35*0,2*0,35</t>
  </si>
  <si>
    <t>8</t>
  </si>
  <si>
    <t>131213701</t>
  </si>
  <si>
    <t>Hloubení nezapažených jam v soudržných horninách třídy těžitelnosti I skupiny 3 ručně</t>
  </si>
  <si>
    <t>1898054467</t>
  </si>
  <si>
    <t>"pro dopravní značky"0,4*0,4*0,8*3</t>
  </si>
  <si>
    <t>9</t>
  </si>
  <si>
    <t>162751113</t>
  </si>
  <si>
    <t>Vodorovné přemístění přes 5 000 do 6000 m výkopku/sypaniny z horniny třídy těžitelnosti I skupiny 1 až 3</t>
  </si>
  <si>
    <t>1127420998</t>
  </si>
  <si>
    <t>Poznámka k položce:_x000d_
předběžný odhad vzdálenosti</t>
  </si>
  <si>
    <t>329,13+218,25+0,384+(455*0,15)-28,675</t>
  </si>
  <si>
    <t>10</t>
  </si>
  <si>
    <t>167151111</t>
  </si>
  <si>
    <t>Nakládání výkopku z hornin třídy těžitelnosti I skupiny 1 až 3 přes 100 m3</t>
  </si>
  <si>
    <t>607763433</t>
  </si>
  <si>
    <t>587,339</t>
  </si>
  <si>
    <t>11</t>
  </si>
  <si>
    <t>171201231</t>
  </si>
  <si>
    <t>Poplatek za uložení zeminy a kamení na recyklační skládce (skládkovné) kód odpadu 17 05 04</t>
  </si>
  <si>
    <t>t</t>
  </si>
  <si>
    <t>51375335</t>
  </si>
  <si>
    <t>587,339*1,7 'Přepočtené koeficientem množství</t>
  </si>
  <si>
    <t>171251201</t>
  </si>
  <si>
    <t>Uložení sypaniny na skládky nebo meziskládky</t>
  </si>
  <si>
    <t>2125951910</t>
  </si>
  <si>
    <t>13</t>
  </si>
  <si>
    <t>174111101</t>
  </si>
  <si>
    <t>Zásyp jam, šachet rýh nebo kolem objektů sypaninou se zhutněním ručně</t>
  </si>
  <si>
    <t>983546185</t>
  </si>
  <si>
    <t>"zásyp u obrubníků-odhad"69*0,2*0,25+360,35*0,2*0,35</t>
  </si>
  <si>
    <t>14</t>
  </si>
  <si>
    <t>181951112</t>
  </si>
  <si>
    <t>Úprava pláně v hornině třídy těžitelnosti I, skupiny 1 až 3 se zhutněním strojně dle PD</t>
  </si>
  <si>
    <t>1545597777</t>
  </si>
  <si>
    <t>850+77*1,5</t>
  </si>
  <si>
    <t>Zakládání</t>
  </si>
  <si>
    <t>15</t>
  </si>
  <si>
    <t>275313811</t>
  </si>
  <si>
    <t>Základové patky z betonu tř. C 25/30</t>
  </si>
  <si>
    <t>833791218</t>
  </si>
  <si>
    <t>Komunikace pozemní</t>
  </si>
  <si>
    <t>16</t>
  </si>
  <si>
    <t>564231111</t>
  </si>
  <si>
    <t>Podklad nebo podsyp ze štěrkopísku ŠP plochy přes 100 m2 tl 100 mm</t>
  </si>
  <si>
    <t>-1932601858</t>
  </si>
  <si>
    <t>"chodníky"(67+10)*1,75-(3*1,1+5*0,4)</t>
  </si>
  <si>
    <t>17</t>
  </si>
  <si>
    <t>564251111</t>
  </si>
  <si>
    <t>Podklad nebo podsyp ze štěrkopísku ŠP plochy přes 100 m2 tl 150 mm</t>
  </si>
  <si>
    <t>2096634347</t>
  </si>
  <si>
    <t>"vjezd v chodníku"3*1,1+5*0,4</t>
  </si>
  <si>
    <t>"komunikace dlážděná"850</t>
  </si>
  <si>
    <t>18</t>
  </si>
  <si>
    <t>564730111R01</t>
  </si>
  <si>
    <t>Podklad z kameniva hrubého drceného vel. 0-32 mm plochy přes 100 m2 tl 100 mm</t>
  </si>
  <si>
    <t>-787985847</t>
  </si>
  <si>
    <t>"chodníky"(67+10)*1,5-(3*1,1+5*0,4)</t>
  </si>
  <si>
    <t>19</t>
  </si>
  <si>
    <t>564861111</t>
  </si>
  <si>
    <t>Podklad ze štěrkodrtě ŠD plochy přes 100 m2 tl 200 mm</t>
  </si>
  <si>
    <t>549838674</t>
  </si>
  <si>
    <t xml:space="preserve">obnova a doplnění silnice </t>
  </si>
  <si>
    <t>"u chodníku-vjezd"5*0,5</t>
  </si>
  <si>
    <t>20</t>
  </si>
  <si>
    <t>565185101R01</t>
  </si>
  <si>
    <t>Asfaltový beton vrstva podkladní ACP 16+ tl 150 mm š do 1,5 m</t>
  </si>
  <si>
    <t>-683585056</t>
  </si>
  <si>
    <t>565231112R01</t>
  </si>
  <si>
    <t>Podklad ze štěrku 0-32 částečně zpevněného cementovou maltou ŠCM tl 200 mm</t>
  </si>
  <si>
    <t>1484979093</t>
  </si>
  <si>
    <t>22</t>
  </si>
  <si>
    <t>565231112R02</t>
  </si>
  <si>
    <t>Podklad ze štěrku částečně zpevněného cementovou maltou ŠCM tl 200 mm</t>
  </si>
  <si>
    <t>1226985366</t>
  </si>
  <si>
    <t>23</t>
  </si>
  <si>
    <t>573111110R01</t>
  </si>
  <si>
    <t>Postřik infiltrační z emulze v množství 1 kg/m2</t>
  </si>
  <si>
    <t>-484875452</t>
  </si>
  <si>
    <t>Poznámka k položce:_x000d_
předběžná volba provedení_x000d_
u chodníku - jen vjezd</t>
  </si>
  <si>
    <t>24</t>
  </si>
  <si>
    <t>573231113R01</t>
  </si>
  <si>
    <t>Postřik spojovací z modifik.emulze v množství 1 kg/m2</t>
  </si>
  <si>
    <t>-1355611093</t>
  </si>
  <si>
    <t>25</t>
  </si>
  <si>
    <t>57439111-6R01</t>
  </si>
  <si>
    <t>Makadam tl. 150 mm</t>
  </si>
  <si>
    <t>-63059981</t>
  </si>
  <si>
    <t>26</t>
  </si>
  <si>
    <t>577144030R01</t>
  </si>
  <si>
    <t>Asfaltový beton vrstva obrusná ACO 11+ tl 50 mm š do 1,5 m</t>
  </si>
  <si>
    <t>1403353264</t>
  </si>
  <si>
    <t>27</t>
  </si>
  <si>
    <t>59621111-1R01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</si>
  <si>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pro pl. přes 100m2</t>
  </si>
  <si>
    <t>-1971200877</t>
  </si>
  <si>
    <t>"chodník"(67+10)*1,5-(3*1,1+5*0,4+2,25*0,8)</t>
  </si>
  <si>
    <t>2,25*0,8</t>
  </si>
  <si>
    <t>28</t>
  </si>
  <si>
    <t>M</t>
  </si>
  <si>
    <t>59245015</t>
  </si>
  <si>
    <t>dlažba zámková betonová tvaru I 200x165mm tl 60mm přírodní</t>
  </si>
  <si>
    <t>1263747545</t>
  </si>
  <si>
    <t>108,4*1,01 'Přepočtené koeficientem množství</t>
  </si>
  <si>
    <t>29</t>
  </si>
  <si>
    <t>5924522-2</t>
  </si>
  <si>
    <t>dlažba zámková betonová tvaru I pro nevidomé 196x161mm tl 60mm barevná</t>
  </si>
  <si>
    <t>-2106534919</t>
  </si>
  <si>
    <t>Poznámka k položce:_x000d_
předběžný odhad provedení - signalizační a varovný pás</t>
  </si>
  <si>
    <t>"signalizační pás"2,25*0,8</t>
  </si>
  <si>
    <t>1,8*1,01 'Přepočtené koeficientem množství</t>
  </si>
  <si>
    <t>30</t>
  </si>
  <si>
    <t>59621221-1R01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</si>
  <si>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pro plochy přes 300 m2</t>
  </si>
  <si>
    <t>987384667</t>
  </si>
  <si>
    <t>Poznámka k položce:_x000d_
Výměra plochy komunikace 850m2 dle projektové dokumentace</t>
  </si>
  <si>
    <t>"vjezd v chodníku"3*1,1</t>
  </si>
  <si>
    <t>Mezisoučet</t>
  </si>
  <si>
    <t>"parkovací plochy"</t>
  </si>
  <si>
    <t>(10,5*3,5)+(3,75*3,5)/2+(7,8*3,5)/2-1,4</t>
  </si>
  <si>
    <t>(20,75*2,25)+(1,7*2,25)/2+(2,3*2,25)/2-2,3</t>
  </si>
  <si>
    <t>"varovné a signalizační pásy"</t>
  </si>
  <si>
    <t>"dlážděná komunikace"10,25*0,8+13,5*0,4</t>
  </si>
  <si>
    <t>"vjezd v chodníku"5*0,4</t>
  </si>
  <si>
    <t>"plocha dlážděné komunikace"850-104,451-13,6</t>
  </si>
  <si>
    <t>31</t>
  </si>
  <si>
    <t>59245013</t>
  </si>
  <si>
    <t>dlažba zámková betonová tvaru I 200x165mm tl 80mm přírodní</t>
  </si>
  <si>
    <t>-85813735</t>
  </si>
  <si>
    <t>731,949+3,3</t>
  </si>
  <si>
    <t>735,249*1,01 'Přepočtené koeficientem množství</t>
  </si>
  <si>
    <t>32</t>
  </si>
  <si>
    <t>59245010</t>
  </si>
  <si>
    <t>dlažba zámková betonová tvaru I 200x165mm tl 80mm barevná</t>
  </si>
  <si>
    <t>-905550089</t>
  </si>
  <si>
    <t>Poznámka k položce:_x000d_
předběžný odhad provedení - parkovací plochy</t>
  </si>
  <si>
    <t>104,451*1,01 'Přepočtené koeficientem množství</t>
  </si>
  <si>
    <t>33</t>
  </si>
  <si>
    <t>5924522-1</t>
  </si>
  <si>
    <t>dlažba zámková betonová tvaru I pro nevidomé 196x161mm tl 80mm barevná</t>
  </si>
  <si>
    <t>1080492923</t>
  </si>
  <si>
    <t>15,6</t>
  </si>
  <si>
    <t>15,6*1,01 'Přepočtené koeficientem množství</t>
  </si>
  <si>
    <t>34</t>
  </si>
  <si>
    <t>596991111</t>
  </si>
  <si>
    <t>Řezání betonové, kameninové a kamenné dlažby do oblouku tl do 60 mm</t>
  </si>
  <si>
    <t>183833900</t>
  </si>
  <si>
    <t>"odhad"8,6</t>
  </si>
  <si>
    <t>35</t>
  </si>
  <si>
    <t>596991112</t>
  </si>
  <si>
    <t>Řezání betonové, kameninové a kamenné dlažby do oblouku tl přes 60 do 80 mm</t>
  </si>
  <si>
    <t>1910856763</t>
  </si>
  <si>
    <t>"odhad"34</t>
  </si>
  <si>
    <t>Ostatní konstrukce a práce, bourání</t>
  </si>
  <si>
    <t>36</t>
  </si>
  <si>
    <t>914111111</t>
  </si>
  <si>
    <t>Montáž svislé dopravní značky do velikosti 1 m2 objímkami na sloupek nebo konzolu</t>
  </si>
  <si>
    <t>kus</t>
  </si>
  <si>
    <t>1841470297</t>
  </si>
  <si>
    <t>37</t>
  </si>
  <si>
    <t>4044562-1</t>
  </si>
  <si>
    <t>informativní značky provozní IP26a,IP26b</t>
  </si>
  <si>
    <t>317905315</t>
  </si>
  <si>
    <t>38</t>
  </si>
  <si>
    <t>4044562-2</t>
  </si>
  <si>
    <t>informativní značky provozní IP12 + dodat. tabulka E1+O1</t>
  </si>
  <si>
    <t>2119702434</t>
  </si>
  <si>
    <t>39</t>
  </si>
  <si>
    <t>91451111-1R01</t>
  </si>
  <si>
    <t>M + D sloupku dopravních značek délky do 3,5 m včetně kotvení do betonového základu</t>
  </si>
  <si>
    <t>-1696412726</t>
  </si>
  <si>
    <t>40</t>
  </si>
  <si>
    <t>915351114R01</t>
  </si>
  <si>
    <t>M + D vodorovné značení V10f</t>
  </si>
  <si>
    <t>-1924776611</t>
  </si>
  <si>
    <t>41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</si>
  <si>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</si>
  <si>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</si>
  <si>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2120400990</t>
  </si>
  <si>
    <t>"odhad"</t>
  </si>
  <si>
    <t>silniční obrubník</t>
  </si>
  <si>
    <t>"u silnice"3</t>
  </si>
  <si>
    <t>"u dlažděné komunikace"22+42,5+27,5+22,5+27,5+25+34+40+54+25+16-(7*5)</t>
  </si>
  <si>
    <t>nájezdový obrubník</t>
  </si>
  <si>
    <t>"u silnice"5+3+23,5</t>
  </si>
  <si>
    <t>"u dlažděné komunikace"22+25+7*5</t>
  </si>
  <si>
    <t>42</t>
  </si>
  <si>
    <t>59217031</t>
  </si>
  <si>
    <t>obrubník silniční betonový 1000x150x250mm</t>
  </si>
  <si>
    <t>855722255</t>
  </si>
  <si>
    <t>Poznámka k položce:_x000d_
vřetně přechodových obrubníků</t>
  </si>
  <si>
    <t>304*1,02 'Přepočtené koeficientem množství</t>
  </si>
  <si>
    <t>43</t>
  </si>
  <si>
    <t>59217029</t>
  </si>
  <si>
    <t>obrubník silniční betonový nájezdový 1000x150x150mm</t>
  </si>
  <si>
    <t>1561228709</t>
  </si>
  <si>
    <t>113,5*1,02 'Přepočtené koeficientem množství</t>
  </si>
  <si>
    <t>44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</si>
  <si>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</si>
  <si>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</si>
  <si>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-858773062</t>
  </si>
  <si>
    <t>"odhad"2,25+6+70,25-3</t>
  </si>
  <si>
    <t>45</t>
  </si>
  <si>
    <t>59217017</t>
  </si>
  <si>
    <t>obrubník betonový chodníkový 1000x100x250mm</t>
  </si>
  <si>
    <t>-1260669066</t>
  </si>
  <si>
    <t>75,5*1,02 'Přepočtené koeficientem množství</t>
  </si>
  <si>
    <t>46</t>
  </si>
  <si>
    <t>916991121</t>
  </si>
  <si>
    <t>Lože pod obrubníky, krajníky nebo obruby z dlažebních kostek z betonu prostého</t>
  </si>
  <si>
    <t>-391738305</t>
  </si>
  <si>
    <t xml:space="preserve">Poznámka k položce:_x000d_
příplatek za lože nad tl.100mm </t>
  </si>
  <si>
    <t>"odhad"(417,5+75,5)*0,35*0,1</t>
  </si>
  <si>
    <t>47</t>
  </si>
  <si>
    <t>919735113R01</t>
  </si>
  <si>
    <t>Řezání stávajícího živičného krytu hl do 150 mm</t>
  </si>
  <si>
    <t>-1487451696</t>
  </si>
  <si>
    <t>"u chodníku"5+3</t>
  </si>
  <si>
    <t>"napojení na komunikaci"23,5</t>
  </si>
  <si>
    <t>997</t>
  </si>
  <si>
    <t>Přesun sutě</t>
  </si>
  <si>
    <t>48</t>
  </si>
  <si>
    <t>997221571</t>
  </si>
  <si>
    <t>Vodorovná doprava vybouraných hmot do 1 km</t>
  </si>
  <si>
    <t>531954913</t>
  </si>
  <si>
    <t>49</t>
  </si>
  <si>
    <t>997221579</t>
  </si>
  <si>
    <t>Příplatek ZKD 1 km u vodorovné dopravy vybouraných hmot</t>
  </si>
  <si>
    <t>-668012499</t>
  </si>
  <si>
    <t>8,665*6 'Přepočtené koeficientem množství</t>
  </si>
  <si>
    <t>50</t>
  </si>
  <si>
    <t>997221612R01</t>
  </si>
  <si>
    <t>Nakládání vybouraných hmot na dopravní prostředky pro vodorovnou dopravu</t>
  </si>
  <si>
    <t>1091587486</t>
  </si>
  <si>
    <t>51</t>
  </si>
  <si>
    <t>997221862R01</t>
  </si>
  <si>
    <t>Poplatek za uložení na recyklační skládce (skládkovné) stavebního odpadu z betonu pod kódem 17 01 01</t>
  </si>
  <si>
    <t>1605349728</t>
  </si>
  <si>
    <t>52</t>
  </si>
  <si>
    <t>997221875</t>
  </si>
  <si>
    <t>Poplatek za uložení na recyklační skládce (skládkovné) stavebního odpadu asfaltového bez obsahu dehtu zatříděného do Katalogu odpadů pod kódem 17 03 02</t>
  </si>
  <si>
    <t>197019546</t>
  </si>
  <si>
    <t>998</t>
  </si>
  <si>
    <t>Přesun hmot</t>
  </si>
  <si>
    <t>53</t>
  </si>
  <si>
    <t>998223011</t>
  </si>
  <si>
    <t>Přesun hmot pro pozemní komunikace s krytem dlážděným</t>
  </si>
  <si>
    <t>-1118934065</t>
  </si>
  <si>
    <t>HZS</t>
  </si>
  <si>
    <t>Hodinové zúčtovací sazby</t>
  </si>
  <si>
    <t>54</t>
  </si>
  <si>
    <t>HZS1411-1R01</t>
  </si>
  <si>
    <t>Hodinová zúčtovací sazba pro provádění konstrukcí inž. a dopravních staveb</t>
  </si>
  <si>
    <t>hod</t>
  </si>
  <si>
    <t>512</t>
  </si>
  <si>
    <t>1374991608</t>
  </si>
  <si>
    <t>OST</t>
  </si>
  <si>
    <t>Ostatní</t>
  </si>
  <si>
    <t>55</t>
  </si>
  <si>
    <t>OST-1</t>
  </si>
  <si>
    <t>M + D silniční vpusti - dle PD</t>
  </si>
  <si>
    <t>soub</t>
  </si>
  <si>
    <t>-83230464</t>
  </si>
  <si>
    <t xml:space="preserve">Poznámka k položce:_x000d_
včetně zemních prací a napojení </t>
  </si>
  <si>
    <t>"předběžná cena-odhad"1</t>
  </si>
  <si>
    <t>56</t>
  </si>
  <si>
    <t>OST-2</t>
  </si>
  <si>
    <t>M + D hydranty - dle PD</t>
  </si>
  <si>
    <t>1818817323</t>
  </si>
  <si>
    <t>Poznámka k položce:_x000d_
včetně zemních prací a napojení</t>
  </si>
  <si>
    <t>57</t>
  </si>
  <si>
    <t>OST-3</t>
  </si>
  <si>
    <t>-631595073</t>
  </si>
  <si>
    <t>58</t>
  </si>
  <si>
    <t>OST-4</t>
  </si>
  <si>
    <t>Poznámka k rozpočtu:</t>
  </si>
  <si>
    <t>506090768</t>
  </si>
  <si>
    <t xml:space="preserve">Poznámka k položce:_x000d_
- výměra plochy dlážděné komunikace je v rozpočtu dle projektové dokumentace 800m2_x000d_
-v rozpočtu počítáno s tím,že silniční obrubníky u chodníku budou zachovány a vyměněny budou   jen v novém vjezdu</t>
  </si>
  <si>
    <t>24-107-2 - VRN - vedlejší náklady</t>
  </si>
  <si>
    <t>009 - Ostatní konstrukce a práce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</si>
  <si>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</si>
  <si>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</si>
  <si>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</si>
  <si>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VRN5 - Finanční náklady</t>
  </si>
  <si>
    <t xml:space="preserve">    VRN8 - Přesun stavebních kapacit</t>
  </si>
  <si>
    <t xml:space="preserve">    VRN9 - Ostatní náklady</t>
  </si>
  <si>
    <t>009</t>
  </si>
  <si>
    <t>Ostatní konstrukce a práce</t>
  </si>
  <si>
    <t>009001</t>
  </si>
  <si>
    <t>Provedení veškerých měření a zkoušek, revizních zpráv apod.</t>
  </si>
  <si>
    <t>kpl</t>
  </si>
  <si>
    <t>777400191</t>
  </si>
  <si>
    <t>009002</t>
  </si>
  <si>
    <t xml:space="preserve">Jednání s dotčenými institucemi, s dotčenými orgány </t>
  </si>
  <si>
    <t>2144777578</t>
  </si>
  <si>
    <t>009003</t>
  </si>
  <si>
    <t>Zajištění průzkumů, zkoušek, atestů, sond a revizí</t>
  </si>
  <si>
    <t>-939414590</t>
  </si>
  <si>
    <t>009005</t>
  </si>
  <si>
    <t>Bezpečnostní a hygienické opatření na staveništi</t>
  </si>
  <si>
    <t>272167370</t>
  </si>
  <si>
    <t>009006</t>
  </si>
  <si>
    <t>Vybudování zařízení staveniště</t>
  </si>
  <si>
    <t>soubor</t>
  </si>
  <si>
    <t>1938450382</t>
  </si>
  <si>
    <t>Zajištění bezpečného příjezdu a přístupu na staveniště včetně dopravního značení a potřebných souhlasů a rozhodnutí s vybudováním zařízení staveništ</t>
  </si>
  <si>
    <t>Náklady s připojením staveniště na energie+zajištění měření odběru energii</t>
  </si>
  <si>
    <t>Vytyčení obvodu staveniště</t>
  </si>
  <si>
    <t>Oplocení a zabezpečení prostoru staveniště proti neoprávněnému vstupu</t>
  </si>
  <si>
    <t>009007</t>
  </si>
  <si>
    <t>Provoz zařízení staveniště</t>
  </si>
  <si>
    <t>-523147564</t>
  </si>
  <si>
    <t>Náklady na vybavení zařízení staveniště</t>
  </si>
  <si>
    <t>Náklady na spotřebované energie provozem zařízení staveniště</t>
  </si>
  <si>
    <t>Náklady na úklid v prostoru staveniště a příjezdových komunikací ke staveništi</t>
  </si>
  <si>
    <t>Opatření k zabránění nadměrného zatěžování staveniště a jeho okolí prachem (např. používání krycích plachet, kropení sutě a odtěžované zeminy vodou)</t>
  </si>
  <si>
    <t>009008</t>
  </si>
  <si>
    <t>Odstranění zařízení staveniště</t>
  </si>
  <si>
    <t>1935093326</t>
  </si>
  <si>
    <t>Náklady na odstranění a odvoz zařízení staveniště</t>
  </si>
  <si>
    <t>Uvedení stavbou dotčených ploch a ploch zařízení staveniště do původního stavu</t>
  </si>
  <si>
    <t>009009</t>
  </si>
  <si>
    <t>Zpracování geodetického zaměření skutečného provedení stavby</t>
  </si>
  <si>
    <t>-840431617</t>
  </si>
  <si>
    <t>009010</t>
  </si>
  <si>
    <t xml:space="preserve">Fotodokumentace průběhu výstavby </t>
  </si>
  <si>
    <t>-447223626</t>
  </si>
  <si>
    <t>009011</t>
  </si>
  <si>
    <t>Vytýčení inženýrských sítí</t>
  </si>
  <si>
    <t>581172005</t>
  </si>
  <si>
    <t>VRN</t>
  </si>
  <si>
    <t>Vedlejší rozpočtové náklady</t>
  </si>
  <si>
    <t>VRN1</t>
  </si>
  <si>
    <t>Průzkumné, geodetické a projektové práce</t>
  </si>
  <si>
    <t>013324000</t>
  </si>
  <si>
    <t>Nabídkový rozpočet</t>
  </si>
  <si>
    <t>1024</t>
  </si>
  <si>
    <t>1568086848</t>
  </si>
  <si>
    <t>VRN4</t>
  </si>
  <si>
    <t>Inženýrská činnost</t>
  </si>
  <si>
    <t>045002000</t>
  </si>
  <si>
    <t>Kompletační a koordinační činnost</t>
  </si>
  <si>
    <t>-95142108</t>
  </si>
  <si>
    <t>VRN5</t>
  </si>
  <si>
    <t>Finanční náklady</t>
  </si>
  <si>
    <t>052303000</t>
  </si>
  <si>
    <t>Rezerva rozpočtu</t>
  </si>
  <si>
    <t>1469938003</t>
  </si>
  <si>
    <t>VRN8</t>
  </si>
  <si>
    <t>Přesun stavebních kapacit</t>
  </si>
  <si>
    <t>081103000</t>
  </si>
  <si>
    <t>Denní doprava pracovníků na pracoviště</t>
  </si>
  <si>
    <t>1558740742</t>
  </si>
  <si>
    <t>VRN9</t>
  </si>
  <si>
    <t>Ostatní náklady</t>
  </si>
  <si>
    <t>090001000</t>
  </si>
  <si>
    <t>-1392095783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</si>
</sst>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35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24-107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Příjezdová komunikace k rodinnému domu na parc. č. 217/2 a chodník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Obytná zóna Moravské Knínice Za starou tratí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4. 3. 2024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Obec Moravské Knínice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Ing.arch Šumbera Alois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'24-107-1 - Příjezdová kom...'!J30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'24-107-1 - Příjezdová kom...'!P125</f>
        <v>0</v>
      </c>
      <c r="AV95" s="129">
        <f>'24-107-1 - Příjezdová kom...'!J33</f>
        <v>0</v>
      </c>
      <c r="AW95" s="129">
        <f>'24-107-1 - Příjezdová kom...'!J34</f>
        <v>0</v>
      </c>
      <c r="AX95" s="129">
        <f>'24-107-1 - Příjezdová kom...'!J35</f>
        <v>0</v>
      </c>
      <c r="AY95" s="129">
        <f>'24-107-1 - Příjezdová kom...'!J36</f>
        <v>0</v>
      </c>
      <c r="AZ95" s="129">
        <f>'24-107-1 - Příjezdová kom...'!F33</f>
        <v>0</v>
      </c>
      <c r="BA95" s="129">
        <f>'24-107-1 - Příjezdová kom...'!F34</f>
        <v>0</v>
      </c>
      <c r="BB95" s="129">
        <f>'24-107-1 - Příjezdová kom...'!F35</f>
        <v>0</v>
      </c>
      <c r="BC95" s="129">
        <f>'24-107-1 - Příjezdová kom...'!F36</f>
        <v>0</v>
      </c>
      <c r="BD95" s="131">
        <f>'24-107-1 - Příjezdová kom...'!F37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'24-107-2 - VRN - vedlejší...'!J30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33">
        <v>0</v>
      </c>
      <c r="AT96" s="134">
        <f>ROUND(SUM(AV96:AW96),2)</f>
        <v>0</v>
      </c>
      <c r="AU96" s="135">
        <f>'24-107-2 - VRN - vedlejší...'!P123</f>
        <v>0</v>
      </c>
      <c r="AV96" s="134">
        <f>'24-107-2 - VRN - vedlejší...'!J33</f>
        <v>0</v>
      </c>
      <c r="AW96" s="134">
        <f>'24-107-2 - VRN - vedlejší...'!J34</f>
        <v>0</v>
      </c>
      <c r="AX96" s="134">
        <f>'24-107-2 - VRN - vedlejší...'!J35</f>
        <v>0</v>
      </c>
      <c r="AY96" s="134">
        <f>'24-107-2 - VRN - vedlejší...'!J36</f>
        <v>0</v>
      </c>
      <c r="AZ96" s="134">
        <f>'24-107-2 - VRN - vedlejší...'!F33</f>
        <v>0</v>
      </c>
      <c r="BA96" s="134">
        <f>'24-107-2 - VRN - vedlejší...'!F34</f>
        <v>0</v>
      </c>
      <c r="BB96" s="134">
        <f>'24-107-2 - VRN - vedlejší...'!F35</f>
        <v>0</v>
      </c>
      <c r="BC96" s="134">
        <f>'24-107-2 - VRN - vedlejší...'!F36</f>
        <v>0</v>
      </c>
      <c r="BD96" s="136">
        <f>'24-107-2 - VRN - vedlejší...'!F37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6.96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sheet="1" formatColumns="0" formatRows="0" objects="1" scenarios="1" spinCount="100000" saltValue="+QWrJ4EKzKyU3mGTGG9201GDt2dS/JRcejX34+NhDD2mJaPqVvndZPLE6mm9xVZSU6CZqen/+Zxvtkcfh5KFTA==" hashValue="yrTCffdSCmrWmIliQxkBe9D7ReyTIhiFzKXwpGMPMzVV0wrGwDSLVoAhMqZSH3LvqSoAfG9VsKuJu7d64j7FCg==" algorithmName="SHA-512" password="CC35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4-107-1 - Příjezdová kom...'!C2" display="/"/>
    <hyperlink ref="A96" location="'24-107-2 - VRN - vedlejší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Příjezdová komunikace k rodinnému domu na parc. č. 217/2 a chodník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4. 3. 2024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ROUND(J125,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ROUND((SUM(BE125:BE318)),  2)</f>
        <v>0</v>
      </c>
      <c r="G33" s="39"/>
      <c r="H33" s="39"/>
      <c r="I33" s="156">
        <v>0.20999999999999999</v>
      </c>
      <c r="J33" s="155">
        <f>ROUND(((SUM(BE125:BE318))*I33),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43</v>
      </c>
      <c r="F34" s="155">
        <f>ROUND((SUM(BF125:BF318)),  2)</f>
        <v>0</v>
      </c>
      <c r="G34" s="39"/>
      <c r="H34" s="39"/>
      <c r="I34" s="156">
        <v>0.12</v>
      </c>
      <c r="J34" s="155">
        <f>ROUND(((SUM(BF125:BF318))*I34),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ROUND((SUM(BG125:BG318)),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ROUND((SUM(BH125:BH318)),  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ROUND((SUM(BI125:BI318)),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Příjezdová komunikace k rodinnému domu na parc. č. 217/2 a chodník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24-107-1 - Příjezdová komunikace a chodník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Obytná zóna Moravské Knínice Za starou tratí</v>
      </c>
      <c r="G89" s="41"/>
      <c r="H89" s="41"/>
      <c r="I89" s="33" t="s">
        <v>22</v>
      </c>
      <c r="J89" s="80" t="str">
        <f>IF(J12="","",J12)</f>
        <v>4. 3. 2024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Moravské Knínice</v>
      </c>
      <c r="G91" s="41"/>
      <c r="H91" s="41"/>
      <c r="I91" s="33" t="s">
        <v>30</v>
      </c>
      <c r="J91" s="37" t="str">
        <f>E21</f>
        <v>Ing.arch Šumbera Alois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="9" customFormat="1" ht="24.96" customHeight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J168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102</v>
      </c>
      <c r="E100" s="189"/>
      <c r="F100" s="189"/>
      <c r="G100" s="189"/>
      <c r="H100" s="189"/>
      <c r="I100" s="189"/>
      <c r="J100" s="190">
        <f>J171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103</v>
      </c>
      <c r="E101" s="189"/>
      <c r="F101" s="189"/>
      <c r="G101" s="189"/>
      <c r="H101" s="189"/>
      <c r="I101" s="189"/>
      <c r="J101" s="190">
        <f>J263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104</v>
      </c>
      <c r="E102" s="189"/>
      <c r="F102" s="189"/>
      <c r="G102" s="189"/>
      <c r="H102" s="189"/>
      <c r="I102" s="189"/>
      <c r="J102" s="190">
        <f>J297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105</v>
      </c>
      <c r="E103" s="189"/>
      <c r="F103" s="189"/>
      <c r="G103" s="189"/>
      <c r="H103" s="189"/>
      <c r="I103" s="189"/>
      <c r="J103" s="190">
        <f>J305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0"/>
      <c r="C104" s="181"/>
      <c r="D104" s="182" t="s">
        <v>106</v>
      </c>
      <c r="E104" s="183"/>
      <c r="F104" s="183"/>
      <c r="G104" s="183"/>
      <c r="H104" s="183"/>
      <c r="I104" s="183"/>
      <c r="J104" s="184">
        <f>J307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0"/>
      <c r="C105" s="181"/>
      <c r="D105" s="182" t="s">
        <v>107</v>
      </c>
      <c r="E105" s="183"/>
      <c r="F105" s="183"/>
      <c r="G105" s="183"/>
      <c r="H105" s="183"/>
      <c r="I105" s="183"/>
      <c r="J105" s="184">
        <f>J309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="2" customFormat="1" ht="6.96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108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6.25" customHeight="1">
      <c r="A115" s="39"/>
      <c r="B115" s="40"/>
      <c r="C115" s="41"/>
      <c r="D115" s="41"/>
      <c r="E115" s="175" t="str">
        <f>E7</f>
        <v>Příjezdová komunikace k rodinnému domu na parc. č. 217/2 a chodník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92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77" t="str">
        <f>E9</f>
        <v>24-107-1 - Příjezdová komunikace a chodník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Obytná zóna Moravské Knínice Za starou tratí</v>
      </c>
      <c r="G119" s="41"/>
      <c r="H119" s="41"/>
      <c r="I119" s="33" t="s">
        <v>22</v>
      </c>
      <c r="J119" s="80" t="str">
        <f>IF(J12="","",J12)</f>
        <v>4. 3. 2024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5.65" customHeight="1">
      <c r="A121" s="39"/>
      <c r="B121" s="40"/>
      <c r="C121" s="33" t="s">
        <v>24</v>
      </c>
      <c r="D121" s="41"/>
      <c r="E121" s="41"/>
      <c r="F121" s="28" t="str">
        <f>E15</f>
        <v>Obec Moravské Knínice</v>
      </c>
      <c r="G121" s="41"/>
      <c r="H121" s="41"/>
      <c r="I121" s="33" t="s">
        <v>30</v>
      </c>
      <c r="J121" s="37" t="str">
        <f>E21</f>
        <v>Ing.arch Šumbera Alois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192"/>
      <c r="B124" s="193"/>
      <c r="C124" s="194" t="s">
        <v>109</v>
      </c>
      <c r="D124" s="195" t="s">
        <v>62</v>
      </c>
      <c r="E124" s="195" t="s">
        <v>58</v>
      </c>
      <c r="F124" s="195" t="s">
        <v>59</v>
      </c>
      <c r="G124" s="195" t="s">
        <v>110</v>
      </c>
      <c r="H124" s="195" t="s">
        <v>111</v>
      </c>
      <c r="I124" s="195" t="s">
        <v>112</v>
      </c>
      <c r="J124" s="196" t="s">
        <v>96</v>
      </c>
      <c r="K124" s="197" t="s">
        <v>113</v>
      </c>
      <c r="L124" s="198"/>
      <c r="M124" s="101" t="s">
        <v>1</v>
      </c>
      <c r="N124" s="102" t="s">
        <v>41</v>
      </c>
      <c r="O124" s="102" t="s">
        <v>114</v>
      </c>
      <c r="P124" s="102" t="s">
        <v>115</v>
      </c>
      <c r="Q124" s="102" t="s">
        <v>116</v>
      </c>
      <c r="R124" s="102" t="s">
        <v>117</v>
      </c>
      <c r="S124" s="102" t="s">
        <v>118</v>
      </c>
      <c r="T124" s="103" t="s">
        <v>119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="2" customFormat="1" ht="22.8" customHeight="1">
      <c r="A125" s="39"/>
      <c r="B125" s="40"/>
      <c r="C125" s="108" t="s">
        <v>120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P126+P307+P309</f>
        <v>0</v>
      </c>
      <c r="Q125" s="105"/>
      <c r="R125" s="201">
        <f>R126+R307+R309</f>
        <v>399.21675498000002</v>
      </c>
      <c r="S125" s="105"/>
      <c r="T125" s="202">
        <f>T126+T307+T309</f>
        <v>255.5119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98</v>
      </c>
      <c r="BK125" s="203">
        <f>BK126+BK307+BK309</f>
        <v>0</v>
      </c>
    </row>
    <row r="126" s="12" customFormat="1" ht="25.92" customHeight="1">
      <c r="A126" s="12"/>
      <c r="B126" s="204"/>
      <c r="C126" s="205"/>
      <c r="D126" s="206" t="s">
        <v>76</v>
      </c>
      <c r="E126" s="207" t="s">
        <v>121</v>
      </c>
      <c r="F126" s="207" t="s">
        <v>122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P127+P168+P171+P263+P297+P305</f>
        <v>0</v>
      </c>
      <c r="Q126" s="212"/>
      <c r="R126" s="213">
        <f>R127+R168+R171+R263+R297+R305</f>
        <v>399.21675498000002</v>
      </c>
      <c r="S126" s="212"/>
      <c r="T126" s="214">
        <f>T127+T168+T171+T263+T297+T305</f>
        <v>255.5119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77</v>
      </c>
      <c r="AY126" s="215" t="s">
        <v>123</v>
      </c>
      <c r="BK126" s="217">
        <f>BK127+BK168+BK171+BK263+BK297+BK305</f>
        <v>0</v>
      </c>
    </row>
    <row r="127" s="12" customFormat="1" ht="22.8" customHeight="1">
      <c r="A127" s="12"/>
      <c r="B127" s="204"/>
      <c r="C127" s="205"/>
      <c r="D127" s="206" t="s">
        <v>76</v>
      </c>
      <c r="E127" s="218" t="s">
        <v>85</v>
      </c>
      <c r="F127" s="218" t="s">
        <v>124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SUM(P128:P167)</f>
        <v>0</v>
      </c>
      <c r="Q127" s="212"/>
      <c r="R127" s="213">
        <f>SUM(R128:R167)</f>
        <v>0</v>
      </c>
      <c r="S127" s="212"/>
      <c r="T127" s="214">
        <f>SUM(T128:T167)</f>
        <v>255.5119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85</v>
      </c>
      <c r="AY127" s="215" t="s">
        <v>123</v>
      </c>
      <c r="BK127" s="217">
        <f>SUM(BK128:BK167)</f>
        <v>0</v>
      </c>
    </row>
    <row r="128" s="2" customFormat="1" ht="24.15" customHeight="1">
      <c r="A128" s="39"/>
      <c r="B128" s="40"/>
      <c r="C128" s="220" t="s">
        <v>85</v>
      </c>
      <c r="D128" s="220" t="s">
        <v>125</v>
      </c>
      <c r="E128" s="221" t="s">
        <v>126</v>
      </c>
      <c r="F128" s="222" t="s">
        <v>127</v>
      </c>
      <c r="G128" s="223" t="s">
        <v>128</v>
      </c>
      <c r="H128" s="224">
        <v>2.625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0.26000000000000001</v>
      </c>
      <c r="T128" s="231">
        <f>S128*H128</f>
        <v>0.6825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129</v>
      </c>
      <c r="AT128" s="232" t="s">
        <v>125</v>
      </c>
      <c r="AU128" s="232" t="s">
        <v>87</v>
      </c>
      <c r="AY128" s="18" t="s">
        <v>123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129</v>
      </c>
      <c r="BM128" s="232" t="s">
        <v>130</v>
      </c>
    </row>
    <row r="129" s="13" customFormat="1">
      <c r="A129" s="13"/>
      <c r="B129" s="234"/>
      <c r="C129" s="235"/>
      <c r="D129" s="236" t="s">
        <v>131</v>
      </c>
      <c r="E129" s="237" t="s">
        <v>1</v>
      </c>
      <c r="F129" s="238" t="s">
        <v>132</v>
      </c>
      <c r="G129" s="235"/>
      <c r="H129" s="239">
        <v>2.625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131</v>
      </c>
      <c r="AU129" s="245" t="s">
        <v>87</v>
      </c>
      <c r="AV129" s="13" t="s">
        <v>87</v>
      </c>
      <c r="AW129" s="13" t="s">
        <v>32</v>
      </c>
      <c r="AX129" s="13" t="s">
        <v>85</v>
      </c>
      <c r="AY129" s="245" t="s">
        <v>123</v>
      </c>
    </row>
    <row r="130" s="2" customFormat="1" ht="24.15" customHeight="1">
      <c r="A130" s="39"/>
      <c r="B130" s="40"/>
      <c r="C130" s="220" t="s">
        <v>87</v>
      </c>
      <c r="D130" s="220" t="s">
        <v>125</v>
      </c>
      <c r="E130" s="221" t="s">
        <v>133</v>
      </c>
      <c r="F130" s="222" t="s">
        <v>134</v>
      </c>
      <c r="G130" s="223" t="s">
        <v>135</v>
      </c>
      <c r="H130" s="224">
        <v>329.13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0.75</v>
      </c>
      <c r="T130" s="231">
        <f>S130*H130</f>
        <v>246.8475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129</v>
      </c>
      <c r="AT130" s="232" t="s">
        <v>125</v>
      </c>
      <c r="AU130" s="232" t="s">
        <v>87</v>
      </c>
      <c r="AY130" s="18" t="s">
        <v>123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129</v>
      </c>
      <c r="BM130" s="232" t="s">
        <v>136</v>
      </c>
    </row>
    <row r="131" s="13" customFormat="1">
      <c r="A131" s="13"/>
      <c r="B131" s="234"/>
      <c r="C131" s="235"/>
      <c r="D131" s="236" t="s">
        <v>131</v>
      </c>
      <c r="E131" s="237" t="s">
        <v>1</v>
      </c>
      <c r="F131" s="238" t="s">
        <v>137</v>
      </c>
      <c r="G131" s="235"/>
      <c r="H131" s="239">
        <v>320.85000000000002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131</v>
      </c>
      <c r="AU131" s="245" t="s">
        <v>87</v>
      </c>
      <c r="AV131" s="13" t="s">
        <v>87</v>
      </c>
      <c r="AW131" s="13" t="s">
        <v>32</v>
      </c>
      <c r="AX131" s="13" t="s">
        <v>77</v>
      </c>
      <c r="AY131" s="245" t="s">
        <v>123</v>
      </c>
    </row>
    <row r="132" s="13" customFormat="1">
      <c r="A132" s="13"/>
      <c r="B132" s="234"/>
      <c r="C132" s="235"/>
      <c r="D132" s="236" t="s">
        <v>131</v>
      </c>
      <c r="E132" s="237" t="s">
        <v>1</v>
      </c>
      <c r="F132" s="238" t="s">
        <v>138</v>
      </c>
      <c r="G132" s="235"/>
      <c r="H132" s="239">
        <v>8.2799999999999994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131</v>
      </c>
      <c r="AU132" s="245" t="s">
        <v>87</v>
      </c>
      <c r="AV132" s="13" t="s">
        <v>87</v>
      </c>
      <c r="AW132" s="13" t="s">
        <v>32</v>
      </c>
      <c r="AX132" s="13" t="s">
        <v>77</v>
      </c>
      <c r="AY132" s="245" t="s">
        <v>123</v>
      </c>
    </row>
    <row r="133" s="14" customFormat="1">
      <c r="A133" s="14"/>
      <c r="B133" s="246"/>
      <c r="C133" s="247"/>
      <c r="D133" s="236" t="s">
        <v>131</v>
      </c>
      <c r="E133" s="248" t="s">
        <v>1</v>
      </c>
      <c r="F133" s="249" t="s">
        <v>139</v>
      </c>
      <c r="G133" s="247"/>
      <c r="H133" s="250">
        <v>329.13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131</v>
      </c>
      <c r="AU133" s="256" t="s">
        <v>87</v>
      </c>
      <c r="AV133" s="14" t="s">
        <v>129</v>
      </c>
      <c r="AW133" s="14" t="s">
        <v>32</v>
      </c>
      <c r="AX133" s="14" t="s">
        <v>85</v>
      </c>
      <c r="AY133" s="256" t="s">
        <v>123</v>
      </c>
    </row>
    <row r="134" s="2" customFormat="1" ht="24.15" customHeight="1">
      <c r="A134" s="39"/>
      <c r="B134" s="40"/>
      <c r="C134" s="220" t="s">
        <v>140</v>
      </c>
      <c r="D134" s="220" t="s">
        <v>125</v>
      </c>
      <c r="E134" s="221" t="s">
        <v>141</v>
      </c>
      <c r="F134" s="222" t="s">
        <v>142</v>
      </c>
      <c r="G134" s="223" t="s">
        <v>128</v>
      </c>
      <c r="H134" s="224">
        <v>18.399999999999999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0.316</v>
      </c>
      <c r="T134" s="231">
        <f>S134*H134</f>
        <v>5.8144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129</v>
      </c>
      <c r="AT134" s="232" t="s">
        <v>125</v>
      </c>
      <c r="AU134" s="232" t="s">
        <v>87</v>
      </c>
      <c r="AY134" s="18" t="s">
        <v>123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129</v>
      </c>
      <c r="BM134" s="232" t="s">
        <v>143</v>
      </c>
    </row>
    <row r="135" s="2" customFormat="1">
      <c r="A135" s="39"/>
      <c r="B135" s="40"/>
      <c r="C135" s="41"/>
      <c r="D135" s="236" t="s">
        <v>144</v>
      </c>
      <c r="E135" s="41"/>
      <c r="F135" s="257" t="s">
        <v>145</v>
      </c>
      <c r="G135" s="41"/>
      <c r="H135" s="41"/>
      <c r="I135" s="258"/>
      <c r="J135" s="41"/>
      <c r="K135" s="41"/>
      <c r="L135" s="45"/>
      <c r="M135" s="259"/>
      <c r="N135" s="260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144</v>
      </c>
      <c r="AU135" s="18" t="s">
        <v>87</v>
      </c>
    </row>
    <row r="136" s="13" customFormat="1">
      <c r="A136" s="13"/>
      <c r="B136" s="234"/>
      <c r="C136" s="235"/>
      <c r="D136" s="236" t="s">
        <v>131</v>
      </c>
      <c r="E136" s="237" t="s">
        <v>1</v>
      </c>
      <c r="F136" s="238" t="s">
        <v>146</v>
      </c>
      <c r="G136" s="235"/>
      <c r="H136" s="239">
        <v>2.5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131</v>
      </c>
      <c r="AU136" s="245" t="s">
        <v>87</v>
      </c>
      <c r="AV136" s="13" t="s">
        <v>87</v>
      </c>
      <c r="AW136" s="13" t="s">
        <v>32</v>
      </c>
      <c r="AX136" s="13" t="s">
        <v>77</v>
      </c>
      <c r="AY136" s="245" t="s">
        <v>123</v>
      </c>
    </row>
    <row r="137" s="13" customFormat="1">
      <c r="A137" s="13"/>
      <c r="B137" s="234"/>
      <c r="C137" s="235"/>
      <c r="D137" s="236" t="s">
        <v>131</v>
      </c>
      <c r="E137" s="237" t="s">
        <v>1</v>
      </c>
      <c r="F137" s="238" t="s">
        <v>147</v>
      </c>
      <c r="G137" s="235"/>
      <c r="H137" s="239">
        <v>15.9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131</v>
      </c>
      <c r="AU137" s="245" t="s">
        <v>87</v>
      </c>
      <c r="AV137" s="13" t="s">
        <v>87</v>
      </c>
      <c r="AW137" s="13" t="s">
        <v>32</v>
      </c>
      <c r="AX137" s="13" t="s">
        <v>77</v>
      </c>
      <c r="AY137" s="245" t="s">
        <v>123</v>
      </c>
    </row>
    <row r="138" s="14" customFormat="1">
      <c r="A138" s="14"/>
      <c r="B138" s="246"/>
      <c r="C138" s="247"/>
      <c r="D138" s="236" t="s">
        <v>131</v>
      </c>
      <c r="E138" s="248" t="s">
        <v>1</v>
      </c>
      <c r="F138" s="249" t="s">
        <v>139</v>
      </c>
      <c r="G138" s="247"/>
      <c r="H138" s="250">
        <v>18.399999999999999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131</v>
      </c>
      <c r="AU138" s="256" t="s">
        <v>87</v>
      </c>
      <c r="AV138" s="14" t="s">
        <v>129</v>
      </c>
      <c r="AW138" s="14" t="s">
        <v>32</v>
      </c>
      <c r="AX138" s="14" t="s">
        <v>85</v>
      </c>
      <c r="AY138" s="256" t="s">
        <v>123</v>
      </c>
    </row>
    <row r="139" s="2" customFormat="1" ht="16.5" customHeight="1">
      <c r="A139" s="39"/>
      <c r="B139" s="40"/>
      <c r="C139" s="220" t="s">
        <v>129</v>
      </c>
      <c r="D139" s="220" t="s">
        <v>125</v>
      </c>
      <c r="E139" s="221" t="s">
        <v>148</v>
      </c>
      <c r="F139" s="222" t="s">
        <v>149</v>
      </c>
      <c r="G139" s="223" t="s">
        <v>150</v>
      </c>
      <c r="H139" s="224">
        <v>5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0.28999999999999998</v>
      </c>
      <c r="T139" s="231">
        <f>S139*H139</f>
        <v>1.45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129</v>
      </c>
      <c r="AT139" s="232" t="s">
        <v>125</v>
      </c>
      <c r="AU139" s="232" t="s">
        <v>87</v>
      </c>
      <c r="AY139" s="18" t="s">
        <v>123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129</v>
      </c>
      <c r="BM139" s="232" t="s">
        <v>151</v>
      </c>
    </row>
    <row r="140" s="2" customFormat="1">
      <c r="A140" s="39"/>
      <c r="B140" s="40"/>
      <c r="C140" s="41"/>
      <c r="D140" s="236" t="s">
        <v>144</v>
      </c>
      <c r="E140" s="41"/>
      <c r="F140" s="257" t="s">
        <v>152</v>
      </c>
      <c r="G140" s="41"/>
      <c r="H140" s="41"/>
      <c r="I140" s="258"/>
      <c r="J140" s="41"/>
      <c r="K140" s="41"/>
      <c r="L140" s="45"/>
      <c r="M140" s="259"/>
      <c r="N140" s="260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144</v>
      </c>
      <c r="AU140" s="18" t="s">
        <v>87</v>
      </c>
    </row>
    <row r="141" s="13" customFormat="1">
      <c r="A141" s="13"/>
      <c r="B141" s="234"/>
      <c r="C141" s="235"/>
      <c r="D141" s="236" t="s">
        <v>131</v>
      </c>
      <c r="E141" s="237" t="s">
        <v>1</v>
      </c>
      <c r="F141" s="238" t="s">
        <v>153</v>
      </c>
      <c r="G141" s="235"/>
      <c r="H141" s="239">
        <v>5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131</v>
      </c>
      <c r="AU141" s="245" t="s">
        <v>87</v>
      </c>
      <c r="AV141" s="13" t="s">
        <v>87</v>
      </c>
      <c r="AW141" s="13" t="s">
        <v>32</v>
      </c>
      <c r="AX141" s="13" t="s">
        <v>85</v>
      </c>
      <c r="AY141" s="245" t="s">
        <v>123</v>
      </c>
    </row>
    <row r="142" s="2" customFormat="1" ht="16.5" customHeight="1">
      <c r="A142" s="39"/>
      <c r="B142" s="40"/>
      <c r="C142" s="220" t="s">
        <v>154</v>
      </c>
      <c r="D142" s="220" t="s">
        <v>125</v>
      </c>
      <c r="E142" s="221" t="s">
        <v>155</v>
      </c>
      <c r="F142" s="222" t="s">
        <v>156</v>
      </c>
      <c r="G142" s="223" t="s">
        <v>150</v>
      </c>
      <c r="H142" s="224">
        <v>3.5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0.20499999999999999</v>
      </c>
      <c r="T142" s="231">
        <f>S142*H142</f>
        <v>0.71749999999999992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129</v>
      </c>
      <c r="AT142" s="232" t="s">
        <v>125</v>
      </c>
      <c r="AU142" s="232" t="s">
        <v>87</v>
      </c>
      <c r="AY142" s="18" t="s">
        <v>123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129</v>
      </c>
      <c r="BM142" s="232" t="s">
        <v>157</v>
      </c>
    </row>
    <row r="143" s="13" customFormat="1">
      <c r="A143" s="13"/>
      <c r="B143" s="234"/>
      <c r="C143" s="235"/>
      <c r="D143" s="236" t="s">
        <v>131</v>
      </c>
      <c r="E143" s="237" t="s">
        <v>1</v>
      </c>
      <c r="F143" s="238" t="s">
        <v>158</v>
      </c>
      <c r="G143" s="235"/>
      <c r="H143" s="239">
        <v>3.5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131</v>
      </c>
      <c r="AU143" s="245" t="s">
        <v>87</v>
      </c>
      <c r="AV143" s="13" t="s">
        <v>87</v>
      </c>
      <c r="AW143" s="13" t="s">
        <v>32</v>
      </c>
      <c r="AX143" s="13" t="s">
        <v>85</v>
      </c>
      <c r="AY143" s="245" t="s">
        <v>123</v>
      </c>
    </row>
    <row r="144" s="2" customFormat="1" ht="24.15" customHeight="1">
      <c r="A144" s="39"/>
      <c r="B144" s="40"/>
      <c r="C144" s="220" t="s">
        <v>159</v>
      </c>
      <c r="D144" s="220" t="s">
        <v>125</v>
      </c>
      <c r="E144" s="221" t="s">
        <v>160</v>
      </c>
      <c r="F144" s="222" t="s">
        <v>161</v>
      </c>
      <c r="G144" s="223" t="s">
        <v>128</v>
      </c>
      <c r="H144" s="224">
        <v>455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129</v>
      </c>
      <c r="AT144" s="232" t="s">
        <v>125</v>
      </c>
      <c r="AU144" s="232" t="s">
        <v>87</v>
      </c>
      <c r="AY144" s="18" t="s">
        <v>123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129</v>
      </c>
      <c r="BM144" s="232" t="s">
        <v>162</v>
      </c>
    </row>
    <row r="145" s="15" customFormat="1">
      <c r="A145" s="15"/>
      <c r="B145" s="261"/>
      <c r="C145" s="262"/>
      <c r="D145" s="236" t="s">
        <v>131</v>
      </c>
      <c r="E145" s="263" t="s">
        <v>1</v>
      </c>
      <c r="F145" s="264" t="s">
        <v>163</v>
      </c>
      <c r="G145" s="262"/>
      <c r="H145" s="263" t="s">
        <v>1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131</v>
      </c>
      <c r="AU145" s="270" t="s">
        <v>87</v>
      </c>
      <c r="AV145" s="15" t="s">
        <v>85</v>
      </c>
      <c r="AW145" s="15" t="s">
        <v>32</v>
      </c>
      <c r="AX145" s="15" t="s">
        <v>77</v>
      </c>
      <c r="AY145" s="270" t="s">
        <v>123</v>
      </c>
    </row>
    <row r="146" s="13" customFormat="1">
      <c r="A146" s="13"/>
      <c r="B146" s="234"/>
      <c r="C146" s="235"/>
      <c r="D146" s="236" t="s">
        <v>131</v>
      </c>
      <c r="E146" s="237" t="s">
        <v>1</v>
      </c>
      <c r="F146" s="238" t="s">
        <v>164</v>
      </c>
      <c r="G146" s="235"/>
      <c r="H146" s="239">
        <v>122.5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131</v>
      </c>
      <c r="AU146" s="245" t="s">
        <v>87</v>
      </c>
      <c r="AV146" s="13" t="s">
        <v>87</v>
      </c>
      <c r="AW146" s="13" t="s">
        <v>32</v>
      </c>
      <c r="AX146" s="13" t="s">
        <v>77</v>
      </c>
      <c r="AY146" s="245" t="s">
        <v>123</v>
      </c>
    </row>
    <row r="147" s="13" customFormat="1">
      <c r="A147" s="13"/>
      <c r="B147" s="234"/>
      <c r="C147" s="235"/>
      <c r="D147" s="236" t="s">
        <v>131</v>
      </c>
      <c r="E147" s="237" t="s">
        <v>1</v>
      </c>
      <c r="F147" s="238" t="s">
        <v>165</v>
      </c>
      <c r="G147" s="235"/>
      <c r="H147" s="239">
        <v>332.5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131</v>
      </c>
      <c r="AU147" s="245" t="s">
        <v>87</v>
      </c>
      <c r="AV147" s="13" t="s">
        <v>87</v>
      </c>
      <c r="AW147" s="13" t="s">
        <v>32</v>
      </c>
      <c r="AX147" s="13" t="s">
        <v>77</v>
      </c>
      <c r="AY147" s="245" t="s">
        <v>123</v>
      </c>
    </row>
    <row r="148" s="14" customFormat="1">
      <c r="A148" s="14"/>
      <c r="B148" s="246"/>
      <c r="C148" s="247"/>
      <c r="D148" s="236" t="s">
        <v>131</v>
      </c>
      <c r="E148" s="248" t="s">
        <v>1</v>
      </c>
      <c r="F148" s="249" t="s">
        <v>139</v>
      </c>
      <c r="G148" s="247"/>
      <c r="H148" s="250">
        <v>455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131</v>
      </c>
      <c r="AU148" s="256" t="s">
        <v>87</v>
      </c>
      <c r="AV148" s="14" t="s">
        <v>129</v>
      </c>
      <c r="AW148" s="14" t="s">
        <v>32</v>
      </c>
      <c r="AX148" s="14" t="s">
        <v>85</v>
      </c>
      <c r="AY148" s="256" t="s">
        <v>123</v>
      </c>
    </row>
    <row r="149" s="2" customFormat="1" ht="33" customHeight="1">
      <c r="A149" s="39"/>
      <c r="B149" s="40"/>
      <c r="C149" s="220" t="s">
        <v>166</v>
      </c>
      <c r="D149" s="220" t="s">
        <v>125</v>
      </c>
      <c r="E149" s="221" t="s">
        <v>167</v>
      </c>
      <c r="F149" s="222" t="s">
        <v>168</v>
      </c>
      <c r="G149" s="223" t="s">
        <v>135</v>
      </c>
      <c r="H149" s="224">
        <v>218.25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129</v>
      </c>
      <c r="AT149" s="232" t="s">
        <v>125</v>
      </c>
      <c r="AU149" s="232" t="s">
        <v>87</v>
      </c>
      <c r="AY149" s="18" t="s">
        <v>123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129</v>
      </c>
      <c r="BM149" s="232" t="s">
        <v>169</v>
      </c>
    </row>
    <row r="150" s="13" customFormat="1">
      <c r="A150" s="13"/>
      <c r="B150" s="234"/>
      <c r="C150" s="235"/>
      <c r="D150" s="236" t="s">
        <v>131</v>
      </c>
      <c r="E150" s="237" t="s">
        <v>1</v>
      </c>
      <c r="F150" s="238" t="s">
        <v>170</v>
      </c>
      <c r="G150" s="235"/>
      <c r="H150" s="239">
        <v>36.75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131</v>
      </c>
      <c r="AU150" s="245" t="s">
        <v>87</v>
      </c>
      <c r="AV150" s="13" t="s">
        <v>87</v>
      </c>
      <c r="AW150" s="13" t="s">
        <v>32</v>
      </c>
      <c r="AX150" s="13" t="s">
        <v>77</v>
      </c>
      <c r="AY150" s="245" t="s">
        <v>123</v>
      </c>
    </row>
    <row r="151" s="13" customFormat="1">
      <c r="A151" s="13"/>
      <c r="B151" s="234"/>
      <c r="C151" s="235"/>
      <c r="D151" s="236" t="s">
        <v>131</v>
      </c>
      <c r="E151" s="237" t="s">
        <v>1</v>
      </c>
      <c r="F151" s="238" t="s">
        <v>171</v>
      </c>
      <c r="G151" s="235"/>
      <c r="H151" s="239">
        <v>156.27500000000001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131</v>
      </c>
      <c r="AU151" s="245" t="s">
        <v>87</v>
      </c>
      <c r="AV151" s="13" t="s">
        <v>87</v>
      </c>
      <c r="AW151" s="13" t="s">
        <v>32</v>
      </c>
      <c r="AX151" s="13" t="s">
        <v>77</v>
      </c>
      <c r="AY151" s="245" t="s">
        <v>123</v>
      </c>
    </row>
    <row r="152" s="13" customFormat="1">
      <c r="A152" s="13"/>
      <c r="B152" s="234"/>
      <c r="C152" s="235"/>
      <c r="D152" s="236" t="s">
        <v>131</v>
      </c>
      <c r="E152" s="237" t="s">
        <v>1</v>
      </c>
      <c r="F152" s="238" t="s">
        <v>172</v>
      </c>
      <c r="G152" s="235"/>
      <c r="H152" s="239">
        <v>25.225000000000001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131</v>
      </c>
      <c r="AU152" s="245" t="s">
        <v>87</v>
      </c>
      <c r="AV152" s="13" t="s">
        <v>87</v>
      </c>
      <c r="AW152" s="13" t="s">
        <v>32</v>
      </c>
      <c r="AX152" s="13" t="s">
        <v>77</v>
      </c>
      <c r="AY152" s="245" t="s">
        <v>123</v>
      </c>
    </row>
    <row r="153" s="14" customFormat="1">
      <c r="A153" s="14"/>
      <c r="B153" s="246"/>
      <c r="C153" s="247"/>
      <c r="D153" s="236" t="s">
        <v>131</v>
      </c>
      <c r="E153" s="248" t="s">
        <v>1</v>
      </c>
      <c r="F153" s="249" t="s">
        <v>139</v>
      </c>
      <c r="G153" s="247"/>
      <c r="H153" s="250">
        <v>218.25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131</v>
      </c>
      <c r="AU153" s="256" t="s">
        <v>87</v>
      </c>
      <c r="AV153" s="14" t="s">
        <v>129</v>
      </c>
      <c r="AW153" s="14" t="s">
        <v>32</v>
      </c>
      <c r="AX153" s="14" t="s">
        <v>85</v>
      </c>
      <c r="AY153" s="256" t="s">
        <v>123</v>
      </c>
    </row>
    <row r="154" s="2" customFormat="1" ht="24.15" customHeight="1">
      <c r="A154" s="39"/>
      <c r="B154" s="40"/>
      <c r="C154" s="220" t="s">
        <v>173</v>
      </c>
      <c r="D154" s="220" t="s">
        <v>125</v>
      </c>
      <c r="E154" s="221" t="s">
        <v>174</v>
      </c>
      <c r="F154" s="222" t="s">
        <v>175</v>
      </c>
      <c r="G154" s="223" t="s">
        <v>135</v>
      </c>
      <c r="H154" s="224">
        <v>0.38400000000000001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129</v>
      </c>
      <c r="AT154" s="232" t="s">
        <v>125</v>
      </c>
      <c r="AU154" s="232" t="s">
        <v>87</v>
      </c>
      <c r="AY154" s="18" t="s">
        <v>123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129</v>
      </c>
      <c r="BM154" s="232" t="s">
        <v>176</v>
      </c>
    </row>
    <row r="155" s="13" customFormat="1">
      <c r="A155" s="13"/>
      <c r="B155" s="234"/>
      <c r="C155" s="235"/>
      <c r="D155" s="236" t="s">
        <v>131</v>
      </c>
      <c r="E155" s="237" t="s">
        <v>1</v>
      </c>
      <c r="F155" s="238" t="s">
        <v>177</v>
      </c>
      <c r="G155" s="235"/>
      <c r="H155" s="239">
        <v>0.38400000000000001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131</v>
      </c>
      <c r="AU155" s="245" t="s">
        <v>87</v>
      </c>
      <c r="AV155" s="13" t="s">
        <v>87</v>
      </c>
      <c r="AW155" s="13" t="s">
        <v>32</v>
      </c>
      <c r="AX155" s="13" t="s">
        <v>85</v>
      </c>
      <c r="AY155" s="245" t="s">
        <v>123</v>
      </c>
    </row>
    <row r="156" s="2" customFormat="1" ht="37.8" customHeight="1">
      <c r="A156" s="39"/>
      <c r="B156" s="40"/>
      <c r="C156" s="220" t="s">
        <v>178</v>
      </c>
      <c r="D156" s="220" t="s">
        <v>125</v>
      </c>
      <c r="E156" s="221" t="s">
        <v>179</v>
      </c>
      <c r="F156" s="222" t="s">
        <v>180</v>
      </c>
      <c r="G156" s="223" t="s">
        <v>135</v>
      </c>
      <c r="H156" s="224">
        <v>587.33900000000006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129</v>
      </c>
      <c r="AT156" s="232" t="s">
        <v>125</v>
      </c>
      <c r="AU156" s="232" t="s">
        <v>87</v>
      </c>
      <c r="AY156" s="18" t="s">
        <v>123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129</v>
      </c>
      <c r="BM156" s="232" t="s">
        <v>181</v>
      </c>
    </row>
    <row r="157" s="2" customFormat="1">
      <c r="A157" s="39"/>
      <c r="B157" s="40"/>
      <c r="C157" s="41"/>
      <c r="D157" s="236" t="s">
        <v>144</v>
      </c>
      <c r="E157" s="41"/>
      <c r="F157" s="257" t="s">
        <v>182</v>
      </c>
      <c r="G157" s="41"/>
      <c r="H157" s="41"/>
      <c r="I157" s="258"/>
      <c r="J157" s="41"/>
      <c r="K157" s="41"/>
      <c r="L157" s="45"/>
      <c r="M157" s="259"/>
      <c r="N157" s="260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87</v>
      </c>
    </row>
    <row r="158" s="13" customFormat="1">
      <c r="A158" s="13"/>
      <c r="B158" s="234"/>
      <c r="C158" s="235"/>
      <c r="D158" s="236" t="s">
        <v>131</v>
      </c>
      <c r="E158" s="237" t="s">
        <v>1</v>
      </c>
      <c r="F158" s="238" t="s">
        <v>183</v>
      </c>
      <c r="G158" s="235"/>
      <c r="H158" s="239">
        <v>587.33900000000006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131</v>
      </c>
      <c r="AU158" s="245" t="s">
        <v>87</v>
      </c>
      <c r="AV158" s="13" t="s">
        <v>87</v>
      </c>
      <c r="AW158" s="13" t="s">
        <v>32</v>
      </c>
      <c r="AX158" s="13" t="s">
        <v>85</v>
      </c>
      <c r="AY158" s="245" t="s">
        <v>123</v>
      </c>
    </row>
    <row r="159" s="2" customFormat="1" ht="24.15" customHeight="1">
      <c r="A159" s="39"/>
      <c r="B159" s="40"/>
      <c r="C159" s="220" t="s">
        <v>184</v>
      </c>
      <c r="D159" s="220" t="s">
        <v>125</v>
      </c>
      <c r="E159" s="221" t="s">
        <v>185</v>
      </c>
      <c r="F159" s="222" t="s">
        <v>186</v>
      </c>
      <c r="G159" s="223" t="s">
        <v>135</v>
      </c>
      <c r="H159" s="224">
        <v>587.33900000000006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129</v>
      </c>
      <c r="AT159" s="232" t="s">
        <v>125</v>
      </c>
      <c r="AU159" s="232" t="s">
        <v>87</v>
      </c>
      <c r="AY159" s="18" t="s">
        <v>123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129</v>
      </c>
      <c r="BM159" s="232" t="s">
        <v>187</v>
      </c>
    </row>
    <row r="160" s="13" customFormat="1">
      <c r="A160" s="13"/>
      <c r="B160" s="234"/>
      <c r="C160" s="235"/>
      <c r="D160" s="236" t="s">
        <v>131</v>
      </c>
      <c r="E160" s="237" t="s">
        <v>1</v>
      </c>
      <c r="F160" s="238" t="s">
        <v>188</v>
      </c>
      <c r="G160" s="235"/>
      <c r="H160" s="239">
        <v>587.33900000000006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131</v>
      </c>
      <c r="AU160" s="245" t="s">
        <v>87</v>
      </c>
      <c r="AV160" s="13" t="s">
        <v>87</v>
      </c>
      <c r="AW160" s="13" t="s">
        <v>32</v>
      </c>
      <c r="AX160" s="13" t="s">
        <v>85</v>
      </c>
      <c r="AY160" s="245" t="s">
        <v>123</v>
      </c>
    </row>
    <row r="161" s="2" customFormat="1" ht="33" customHeight="1">
      <c r="A161" s="39"/>
      <c r="B161" s="40"/>
      <c r="C161" s="220" t="s">
        <v>189</v>
      </c>
      <c r="D161" s="220" t="s">
        <v>125</v>
      </c>
      <c r="E161" s="221" t="s">
        <v>190</v>
      </c>
      <c r="F161" s="222" t="s">
        <v>191</v>
      </c>
      <c r="G161" s="223" t="s">
        <v>192</v>
      </c>
      <c r="H161" s="224">
        <v>998.476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129</v>
      </c>
      <c r="AT161" s="232" t="s">
        <v>125</v>
      </c>
      <c r="AU161" s="232" t="s">
        <v>87</v>
      </c>
      <c r="AY161" s="18" t="s">
        <v>123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129</v>
      </c>
      <c r="BM161" s="232" t="s">
        <v>193</v>
      </c>
    </row>
    <row r="162" s="13" customFormat="1">
      <c r="A162" s="13"/>
      <c r="B162" s="234"/>
      <c r="C162" s="235"/>
      <c r="D162" s="236" t="s">
        <v>131</v>
      </c>
      <c r="E162" s="235"/>
      <c r="F162" s="238" t="s">
        <v>194</v>
      </c>
      <c r="G162" s="235"/>
      <c r="H162" s="239">
        <v>998.476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131</v>
      </c>
      <c r="AU162" s="245" t="s">
        <v>87</v>
      </c>
      <c r="AV162" s="13" t="s">
        <v>87</v>
      </c>
      <c r="AW162" s="13" t="s">
        <v>4</v>
      </c>
      <c r="AX162" s="13" t="s">
        <v>85</v>
      </c>
      <c r="AY162" s="245" t="s">
        <v>123</v>
      </c>
    </row>
    <row r="163" s="2" customFormat="1" ht="16.5" customHeight="1">
      <c r="A163" s="39"/>
      <c r="B163" s="40"/>
      <c r="C163" s="220" t="s">
        <v>8</v>
      </c>
      <c r="D163" s="220" t="s">
        <v>125</v>
      </c>
      <c r="E163" s="221" t="s">
        <v>195</v>
      </c>
      <c r="F163" s="222" t="s">
        <v>196</v>
      </c>
      <c r="G163" s="223" t="s">
        <v>135</v>
      </c>
      <c r="H163" s="224">
        <v>587.33900000000006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129</v>
      </c>
      <c r="AT163" s="232" t="s">
        <v>125</v>
      </c>
      <c r="AU163" s="232" t="s">
        <v>87</v>
      </c>
      <c r="AY163" s="18" t="s">
        <v>123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129</v>
      </c>
      <c r="BM163" s="232" t="s">
        <v>197</v>
      </c>
    </row>
    <row r="164" s="2" customFormat="1" ht="24.15" customHeight="1">
      <c r="A164" s="39"/>
      <c r="B164" s="40"/>
      <c r="C164" s="220" t="s">
        <v>198</v>
      </c>
      <c r="D164" s="220" t="s">
        <v>125</v>
      </c>
      <c r="E164" s="221" t="s">
        <v>199</v>
      </c>
      <c r="F164" s="222" t="s">
        <v>200</v>
      </c>
      <c r="G164" s="223" t="s">
        <v>135</v>
      </c>
      <c r="H164" s="224">
        <v>28.675000000000001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129</v>
      </c>
      <c r="AT164" s="232" t="s">
        <v>125</v>
      </c>
      <c r="AU164" s="232" t="s">
        <v>87</v>
      </c>
      <c r="AY164" s="18" t="s">
        <v>123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129</v>
      </c>
      <c r="BM164" s="232" t="s">
        <v>201</v>
      </c>
    </row>
    <row r="165" s="13" customFormat="1">
      <c r="A165" s="13"/>
      <c r="B165" s="234"/>
      <c r="C165" s="235"/>
      <c r="D165" s="236" t="s">
        <v>131</v>
      </c>
      <c r="E165" s="237" t="s">
        <v>1</v>
      </c>
      <c r="F165" s="238" t="s">
        <v>202</v>
      </c>
      <c r="G165" s="235"/>
      <c r="H165" s="239">
        <v>28.675000000000001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131</v>
      </c>
      <c r="AU165" s="245" t="s">
        <v>87</v>
      </c>
      <c r="AV165" s="13" t="s">
        <v>87</v>
      </c>
      <c r="AW165" s="13" t="s">
        <v>32</v>
      </c>
      <c r="AX165" s="13" t="s">
        <v>85</v>
      </c>
      <c r="AY165" s="245" t="s">
        <v>123</v>
      </c>
    </row>
    <row r="166" s="2" customFormat="1" ht="24.15" customHeight="1">
      <c r="A166" s="39"/>
      <c r="B166" s="40"/>
      <c r="C166" s="220" t="s">
        <v>203</v>
      </c>
      <c r="D166" s="220" t="s">
        <v>125</v>
      </c>
      <c r="E166" s="221" t="s">
        <v>204</v>
      </c>
      <c r="F166" s="222" t="s">
        <v>205</v>
      </c>
      <c r="G166" s="223" t="s">
        <v>128</v>
      </c>
      <c r="H166" s="224">
        <v>965.5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129</v>
      </c>
      <c r="AT166" s="232" t="s">
        <v>125</v>
      </c>
      <c r="AU166" s="232" t="s">
        <v>87</v>
      </c>
      <c r="AY166" s="18" t="s">
        <v>123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129</v>
      </c>
      <c r="BM166" s="232" t="s">
        <v>206</v>
      </c>
    </row>
    <row r="167" s="13" customFormat="1">
      <c r="A167" s="13"/>
      <c r="B167" s="234"/>
      <c r="C167" s="235"/>
      <c r="D167" s="236" t="s">
        <v>131</v>
      </c>
      <c r="E167" s="237" t="s">
        <v>1</v>
      </c>
      <c r="F167" s="238" t="s">
        <v>207</v>
      </c>
      <c r="G167" s="235"/>
      <c r="H167" s="239">
        <v>965.5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131</v>
      </c>
      <c r="AU167" s="245" t="s">
        <v>87</v>
      </c>
      <c r="AV167" s="13" t="s">
        <v>87</v>
      </c>
      <c r="AW167" s="13" t="s">
        <v>32</v>
      </c>
      <c r="AX167" s="13" t="s">
        <v>85</v>
      </c>
      <c r="AY167" s="245" t="s">
        <v>123</v>
      </c>
    </row>
    <row r="168" s="12" customFormat="1" ht="22.8" customHeight="1">
      <c r="A168" s="12"/>
      <c r="B168" s="204"/>
      <c r="C168" s="205"/>
      <c r="D168" s="206" t="s">
        <v>76</v>
      </c>
      <c r="E168" s="218" t="s">
        <v>87</v>
      </c>
      <c r="F168" s="218" t="s">
        <v>208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SUM(P169:P170)</f>
        <v>0</v>
      </c>
      <c r="Q168" s="212"/>
      <c r="R168" s="213">
        <f>SUM(R169:R170)</f>
        <v>0.96071807999999992</v>
      </c>
      <c r="S168" s="212"/>
      <c r="T168" s="214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123</v>
      </c>
      <c r="BK168" s="217">
        <f>SUM(BK169:BK170)</f>
        <v>0</v>
      </c>
    </row>
    <row r="169" s="2" customFormat="1" ht="16.5" customHeight="1">
      <c r="A169" s="39"/>
      <c r="B169" s="40"/>
      <c r="C169" s="220" t="s">
        <v>209</v>
      </c>
      <c r="D169" s="220" t="s">
        <v>125</v>
      </c>
      <c r="E169" s="221" t="s">
        <v>210</v>
      </c>
      <c r="F169" s="222" t="s">
        <v>211</v>
      </c>
      <c r="G169" s="223" t="s">
        <v>135</v>
      </c>
      <c r="H169" s="224">
        <v>0.38400000000000001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2.5018699999999998</v>
      </c>
      <c r="R169" s="230">
        <f>Q169*H169</f>
        <v>0.96071807999999992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129</v>
      </c>
      <c r="AT169" s="232" t="s">
        <v>125</v>
      </c>
      <c r="AU169" s="232" t="s">
        <v>87</v>
      </c>
      <c r="AY169" s="18" t="s">
        <v>123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129</v>
      </c>
      <c r="BM169" s="232" t="s">
        <v>212</v>
      </c>
    </row>
    <row r="170" s="13" customFormat="1">
      <c r="A170" s="13"/>
      <c r="B170" s="234"/>
      <c r="C170" s="235"/>
      <c r="D170" s="236" t="s">
        <v>131</v>
      </c>
      <c r="E170" s="237" t="s">
        <v>1</v>
      </c>
      <c r="F170" s="238" t="s">
        <v>177</v>
      </c>
      <c r="G170" s="235"/>
      <c r="H170" s="239">
        <v>0.38400000000000001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131</v>
      </c>
      <c r="AU170" s="245" t="s">
        <v>87</v>
      </c>
      <c r="AV170" s="13" t="s">
        <v>87</v>
      </c>
      <c r="AW170" s="13" t="s">
        <v>32</v>
      </c>
      <c r="AX170" s="13" t="s">
        <v>85</v>
      </c>
      <c r="AY170" s="245" t="s">
        <v>123</v>
      </c>
    </row>
    <row r="171" s="12" customFormat="1" ht="22.8" customHeight="1">
      <c r="A171" s="12"/>
      <c r="B171" s="204"/>
      <c r="C171" s="205"/>
      <c r="D171" s="206" t="s">
        <v>76</v>
      </c>
      <c r="E171" s="218" t="s">
        <v>154</v>
      </c>
      <c r="F171" s="218" t="s">
        <v>213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SUM(P172:P262)</f>
        <v>0</v>
      </c>
      <c r="Q171" s="212"/>
      <c r="R171" s="213">
        <f>SUM(R172:R262)</f>
        <v>249.59288799999999</v>
      </c>
      <c r="S171" s="212"/>
      <c r="T171" s="214">
        <f>SUM(T172:T262)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85</v>
      </c>
      <c r="AT171" s="216" t="s">
        <v>76</v>
      </c>
      <c r="AU171" s="216" t="s">
        <v>85</v>
      </c>
      <c r="AY171" s="215" t="s">
        <v>123</v>
      </c>
      <c r="BK171" s="217">
        <f>SUM(BK172:BK262)</f>
        <v>0</v>
      </c>
    </row>
    <row r="172" s="2" customFormat="1" ht="24.15" customHeight="1">
      <c r="A172" s="39"/>
      <c r="B172" s="40"/>
      <c r="C172" s="220" t="s">
        <v>214</v>
      </c>
      <c r="D172" s="220" t="s">
        <v>125</v>
      </c>
      <c r="E172" s="221" t="s">
        <v>215</v>
      </c>
      <c r="F172" s="222" t="s">
        <v>216</v>
      </c>
      <c r="G172" s="223" t="s">
        <v>128</v>
      </c>
      <c r="H172" s="224">
        <v>129.44999999999999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129</v>
      </c>
      <c r="AT172" s="232" t="s">
        <v>125</v>
      </c>
      <c r="AU172" s="232" t="s">
        <v>87</v>
      </c>
      <c r="AY172" s="18" t="s">
        <v>123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129</v>
      </c>
      <c r="BM172" s="232" t="s">
        <v>217</v>
      </c>
    </row>
    <row r="173" s="13" customFormat="1">
      <c r="A173" s="13"/>
      <c r="B173" s="234"/>
      <c r="C173" s="235"/>
      <c r="D173" s="236" t="s">
        <v>131</v>
      </c>
      <c r="E173" s="237" t="s">
        <v>1</v>
      </c>
      <c r="F173" s="238" t="s">
        <v>218</v>
      </c>
      <c r="G173" s="235"/>
      <c r="H173" s="239">
        <v>129.44999999999999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131</v>
      </c>
      <c r="AU173" s="245" t="s">
        <v>87</v>
      </c>
      <c r="AV173" s="13" t="s">
        <v>87</v>
      </c>
      <c r="AW173" s="13" t="s">
        <v>32</v>
      </c>
      <c r="AX173" s="13" t="s">
        <v>85</v>
      </c>
      <c r="AY173" s="245" t="s">
        <v>123</v>
      </c>
    </row>
    <row r="174" s="2" customFormat="1" ht="24.15" customHeight="1">
      <c r="A174" s="39"/>
      <c r="B174" s="40"/>
      <c r="C174" s="220" t="s">
        <v>219</v>
      </c>
      <c r="D174" s="220" t="s">
        <v>125</v>
      </c>
      <c r="E174" s="221" t="s">
        <v>220</v>
      </c>
      <c r="F174" s="222" t="s">
        <v>221</v>
      </c>
      <c r="G174" s="223" t="s">
        <v>128</v>
      </c>
      <c r="H174" s="224">
        <v>855.29999999999995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129</v>
      </c>
      <c r="AT174" s="232" t="s">
        <v>125</v>
      </c>
      <c r="AU174" s="232" t="s">
        <v>87</v>
      </c>
      <c r="AY174" s="18" t="s">
        <v>123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129</v>
      </c>
      <c r="BM174" s="232" t="s">
        <v>222</v>
      </c>
    </row>
    <row r="175" s="13" customFormat="1">
      <c r="A175" s="13"/>
      <c r="B175" s="234"/>
      <c r="C175" s="235"/>
      <c r="D175" s="236" t="s">
        <v>131</v>
      </c>
      <c r="E175" s="237" t="s">
        <v>1</v>
      </c>
      <c r="F175" s="238" t="s">
        <v>223</v>
      </c>
      <c r="G175" s="235"/>
      <c r="H175" s="239">
        <v>5.2999999999999998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131</v>
      </c>
      <c r="AU175" s="245" t="s">
        <v>87</v>
      </c>
      <c r="AV175" s="13" t="s">
        <v>87</v>
      </c>
      <c r="AW175" s="13" t="s">
        <v>32</v>
      </c>
      <c r="AX175" s="13" t="s">
        <v>77</v>
      </c>
      <c r="AY175" s="245" t="s">
        <v>123</v>
      </c>
    </row>
    <row r="176" s="13" customFormat="1">
      <c r="A176" s="13"/>
      <c r="B176" s="234"/>
      <c r="C176" s="235"/>
      <c r="D176" s="236" t="s">
        <v>131</v>
      </c>
      <c r="E176" s="237" t="s">
        <v>1</v>
      </c>
      <c r="F176" s="238" t="s">
        <v>224</v>
      </c>
      <c r="G176" s="235"/>
      <c r="H176" s="239">
        <v>850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131</v>
      </c>
      <c r="AU176" s="245" t="s">
        <v>87</v>
      </c>
      <c r="AV176" s="13" t="s">
        <v>87</v>
      </c>
      <c r="AW176" s="13" t="s">
        <v>32</v>
      </c>
      <c r="AX176" s="13" t="s">
        <v>77</v>
      </c>
      <c r="AY176" s="245" t="s">
        <v>123</v>
      </c>
    </row>
    <row r="177" s="14" customFormat="1">
      <c r="A177" s="14"/>
      <c r="B177" s="246"/>
      <c r="C177" s="247"/>
      <c r="D177" s="236" t="s">
        <v>131</v>
      </c>
      <c r="E177" s="248" t="s">
        <v>1</v>
      </c>
      <c r="F177" s="249" t="s">
        <v>139</v>
      </c>
      <c r="G177" s="247"/>
      <c r="H177" s="250">
        <v>855.29999999999995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131</v>
      </c>
      <c r="AU177" s="256" t="s">
        <v>87</v>
      </c>
      <c r="AV177" s="14" t="s">
        <v>129</v>
      </c>
      <c r="AW177" s="14" t="s">
        <v>32</v>
      </c>
      <c r="AX177" s="14" t="s">
        <v>85</v>
      </c>
      <c r="AY177" s="256" t="s">
        <v>123</v>
      </c>
    </row>
    <row r="178" s="2" customFormat="1" ht="24.15" customHeight="1">
      <c r="A178" s="39"/>
      <c r="B178" s="40"/>
      <c r="C178" s="220" t="s">
        <v>225</v>
      </c>
      <c r="D178" s="220" t="s">
        <v>125</v>
      </c>
      <c r="E178" s="221" t="s">
        <v>226</v>
      </c>
      <c r="F178" s="222" t="s">
        <v>227</v>
      </c>
      <c r="G178" s="223" t="s">
        <v>128</v>
      </c>
      <c r="H178" s="224">
        <v>110.2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129</v>
      </c>
      <c r="AT178" s="232" t="s">
        <v>125</v>
      </c>
      <c r="AU178" s="232" t="s">
        <v>87</v>
      </c>
      <c r="AY178" s="18" t="s">
        <v>123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129</v>
      </c>
      <c r="BM178" s="232" t="s">
        <v>228</v>
      </c>
    </row>
    <row r="179" s="13" customFormat="1">
      <c r="A179" s="13"/>
      <c r="B179" s="234"/>
      <c r="C179" s="235"/>
      <c r="D179" s="236" t="s">
        <v>131</v>
      </c>
      <c r="E179" s="237" t="s">
        <v>1</v>
      </c>
      <c r="F179" s="238" t="s">
        <v>229</v>
      </c>
      <c r="G179" s="235"/>
      <c r="H179" s="239">
        <v>110.2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131</v>
      </c>
      <c r="AU179" s="245" t="s">
        <v>87</v>
      </c>
      <c r="AV179" s="13" t="s">
        <v>87</v>
      </c>
      <c r="AW179" s="13" t="s">
        <v>32</v>
      </c>
      <c r="AX179" s="13" t="s">
        <v>85</v>
      </c>
      <c r="AY179" s="245" t="s">
        <v>123</v>
      </c>
    </row>
    <row r="180" s="2" customFormat="1" ht="24.15" customHeight="1">
      <c r="A180" s="39"/>
      <c r="B180" s="40"/>
      <c r="C180" s="220" t="s">
        <v>230</v>
      </c>
      <c r="D180" s="220" t="s">
        <v>125</v>
      </c>
      <c r="E180" s="221" t="s">
        <v>231</v>
      </c>
      <c r="F180" s="222" t="s">
        <v>232</v>
      </c>
      <c r="G180" s="223" t="s">
        <v>128</v>
      </c>
      <c r="H180" s="224">
        <v>18.399999999999999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129</v>
      </c>
      <c r="AT180" s="232" t="s">
        <v>125</v>
      </c>
      <c r="AU180" s="232" t="s">
        <v>87</v>
      </c>
      <c r="AY180" s="18" t="s">
        <v>123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129</v>
      </c>
      <c r="BM180" s="232" t="s">
        <v>233</v>
      </c>
    </row>
    <row r="181" s="2" customFormat="1">
      <c r="A181" s="39"/>
      <c r="B181" s="40"/>
      <c r="C181" s="41"/>
      <c r="D181" s="236" t="s">
        <v>144</v>
      </c>
      <c r="E181" s="41"/>
      <c r="F181" s="257" t="s">
        <v>152</v>
      </c>
      <c r="G181" s="41"/>
      <c r="H181" s="41"/>
      <c r="I181" s="258"/>
      <c r="J181" s="41"/>
      <c r="K181" s="41"/>
      <c r="L181" s="45"/>
      <c r="M181" s="259"/>
      <c r="N181" s="260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87</v>
      </c>
    </row>
    <row r="182" s="15" customFormat="1">
      <c r="A182" s="15"/>
      <c r="B182" s="261"/>
      <c r="C182" s="262"/>
      <c r="D182" s="236" t="s">
        <v>131</v>
      </c>
      <c r="E182" s="263" t="s">
        <v>1</v>
      </c>
      <c r="F182" s="264" t="s">
        <v>234</v>
      </c>
      <c r="G182" s="262"/>
      <c r="H182" s="263" t="s">
        <v>1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131</v>
      </c>
      <c r="AU182" s="270" t="s">
        <v>87</v>
      </c>
      <c r="AV182" s="15" t="s">
        <v>85</v>
      </c>
      <c r="AW182" s="15" t="s">
        <v>32</v>
      </c>
      <c r="AX182" s="15" t="s">
        <v>77</v>
      </c>
      <c r="AY182" s="270" t="s">
        <v>123</v>
      </c>
    </row>
    <row r="183" s="13" customFormat="1">
      <c r="A183" s="13"/>
      <c r="B183" s="234"/>
      <c r="C183" s="235"/>
      <c r="D183" s="236" t="s">
        <v>131</v>
      </c>
      <c r="E183" s="237" t="s">
        <v>1</v>
      </c>
      <c r="F183" s="238" t="s">
        <v>235</v>
      </c>
      <c r="G183" s="235"/>
      <c r="H183" s="239">
        <v>2.5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131</v>
      </c>
      <c r="AU183" s="245" t="s">
        <v>87</v>
      </c>
      <c r="AV183" s="13" t="s">
        <v>87</v>
      </c>
      <c r="AW183" s="13" t="s">
        <v>32</v>
      </c>
      <c r="AX183" s="13" t="s">
        <v>77</v>
      </c>
      <c r="AY183" s="245" t="s">
        <v>123</v>
      </c>
    </row>
    <row r="184" s="13" customFormat="1">
      <c r="A184" s="13"/>
      <c r="B184" s="234"/>
      <c r="C184" s="235"/>
      <c r="D184" s="236" t="s">
        <v>131</v>
      </c>
      <c r="E184" s="237" t="s">
        <v>1</v>
      </c>
      <c r="F184" s="238" t="s">
        <v>147</v>
      </c>
      <c r="G184" s="235"/>
      <c r="H184" s="239">
        <v>15.9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131</v>
      </c>
      <c r="AU184" s="245" t="s">
        <v>87</v>
      </c>
      <c r="AV184" s="13" t="s">
        <v>87</v>
      </c>
      <c r="AW184" s="13" t="s">
        <v>32</v>
      </c>
      <c r="AX184" s="13" t="s">
        <v>77</v>
      </c>
      <c r="AY184" s="245" t="s">
        <v>123</v>
      </c>
    </row>
    <row r="185" s="14" customFormat="1">
      <c r="A185" s="14"/>
      <c r="B185" s="246"/>
      <c r="C185" s="247"/>
      <c r="D185" s="236" t="s">
        <v>131</v>
      </c>
      <c r="E185" s="248" t="s">
        <v>1</v>
      </c>
      <c r="F185" s="249" t="s">
        <v>139</v>
      </c>
      <c r="G185" s="247"/>
      <c r="H185" s="250">
        <v>18.399999999999999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131</v>
      </c>
      <c r="AU185" s="256" t="s">
        <v>87</v>
      </c>
      <c r="AV185" s="14" t="s">
        <v>129</v>
      </c>
      <c r="AW185" s="14" t="s">
        <v>32</v>
      </c>
      <c r="AX185" s="14" t="s">
        <v>85</v>
      </c>
      <c r="AY185" s="256" t="s">
        <v>123</v>
      </c>
    </row>
    <row r="186" s="2" customFormat="1" ht="24.15" customHeight="1">
      <c r="A186" s="39"/>
      <c r="B186" s="40"/>
      <c r="C186" s="220" t="s">
        <v>236</v>
      </c>
      <c r="D186" s="220" t="s">
        <v>125</v>
      </c>
      <c r="E186" s="221" t="s">
        <v>237</v>
      </c>
      <c r="F186" s="222" t="s">
        <v>238</v>
      </c>
      <c r="G186" s="223" t="s">
        <v>128</v>
      </c>
      <c r="H186" s="224">
        <v>18.399999999999999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129</v>
      </c>
      <c r="AT186" s="232" t="s">
        <v>125</v>
      </c>
      <c r="AU186" s="232" t="s">
        <v>87</v>
      </c>
      <c r="AY186" s="18" t="s">
        <v>123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129</v>
      </c>
      <c r="BM186" s="232" t="s">
        <v>239</v>
      </c>
    </row>
    <row r="187" s="2" customFormat="1">
      <c r="A187" s="39"/>
      <c r="B187" s="40"/>
      <c r="C187" s="41"/>
      <c r="D187" s="236" t="s">
        <v>144</v>
      </c>
      <c r="E187" s="41"/>
      <c r="F187" s="257" t="s">
        <v>152</v>
      </c>
      <c r="G187" s="41"/>
      <c r="H187" s="41"/>
      <c r="I187" s="258"/>
      <c r="J187" s="41"/>
      <c r="K187" s="41"/>
      <c r="L187" s="45"/>
      <c r="M187" s="259"/>
      <c r="N187" s="260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144</v>
      </c>
      <c r="AU187" s="18" t="s">
        <v>87</v>
      </c>
    </row>
    <row r="188" s="15" customFormat="1">
      <c r="A188" s="15"/>
      <c r="B188" s="261"/>
      <c r="C188" s="262"/>
      <c r="D188" s="236" t="s">
        <v>131</v>
      </c>
      <c r="E188" s="263" t="s">
        <v>1</v>
      </c>
      <c r="F188" s="264" t="s">
        <v>234</v>
      </c>
      <c r="G188" s="262"/>
      <c r="H188" s="263" t="s">
        <v>1</v>
      </c>
      <c r="I188" s="265"/>
      <c r="J188" s="262"/>
      <c r="K188" s="262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131</v>
      </c>
      <c r="AU188" s="270" t="s">
        <v>87</v>
      </c>
      <c r="AV188" s="15" t="s">
        <v>85</v>
      </c>
      <c r="AW188" s="15" t="s">
        <v>32</v>
      </c>
      <c r="AX188" s="15" t="s">
        <v>77</v>
      </c>
      <c r="AY188" s="270" t="s">
        <v>123</v>
      </c>
    </row>
    <row r="189" s="13" customFormat="1">
      <c r="A189" s="13"/>
      <c r="B189" s="234"/>
      <c r="C189" s="235"/>
      <c r="D189" s="236" t="s">
        <v>131</v>
      </c>
      <c r="E189" s="237" t="s">
        <v>1</v>
      </c>
      <c r="F189" s="238" t="s">
        <v>235</v>
      </c>
      <c r="G189" s="235"/>
      <c r="H189" s="239">
        <v>2.5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131</v>
      </c>
      <c r="AU189" s="245" t="s">
        <v>87</v>
      </c>
      <c r="AV189" s="13" t="s">
        <v>87</v>
      </c>
      <c r="AW189" s="13" t="s">
        <v>32</v>
      </c>
      <c r="AX189" s="13" t="s">
        <v>77</v>
      </c>
      <c r="AY189" s="245" t="s">
        <v>123</v>
      </c>
    </row>
    <row r="190" s="13" customFormat="1">
      <c r="A190" s="13"/>
      <c r="B190" s="234"/>
      <c r="C190" s="235"/>
      <c r="D190" s="236" t="s">
        <v>131</v>
      </c>
      <c r="E190" s="237" t="s">
        <v>1</v>
      </c>
      <c r="F190" s="238" t="s">
        <v>147</v>
      </c>
      <c r="G190" s="235"/>
      <c r="H190" s="239">
        <v>15.9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131</v>
      </c>
      <c r="AU190" s="245" t="s">
        <v>87</v>
      </c>
      <c r="AV190" s="13" t="s">
        <v>87</v>
      </c>
      <c r="AW190" s="13" t="s">
        <v>32</v>
      </c>
      <c r="AX190" s="13" t="s">
        <v>77</v>
      </c>
      <c r="AY190" s="245" t="s">
        <v>123</v>
      </c>
    </row>
    <row r="191" s="14" customFormat="1">
      <c r="A191" s="14"/>
      <c r="B191" s="246"/>
      <c r="C191" s="247"/>
      <c r="D191" s="236" t="s">
        <v>131</v>
      </c>
      <c r="E191" s="248" t="s">
        <v>1</v>
      </c>
      <c r="F191" s="249" t="s">
        <v>139</v>
      </c>
      <c r="G191" s="247"/>
      <c r="H191" s="250">
        <v>18.399999999999999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131</v>
      </c>
      <c r="AU191" s="256" t="s">
        <v>87</v>
      </c>
      <c r="AV191" s="14" t="s">
        <v>129</v>
      </c>
      <c r="AW191" s="14" t="s">
        <v>32</v>
      </c>
      <c r="AX191" s="14" t="s">
        <v>85</v>
      </c>
      <c r="AY191" s="256" t="s">
        <v>123</v>
      </c>
    </row>
    <row r="192" s="2" customFormat="1" ht="24.15" customHeight="1">
      <c r="A192" s="39"/>
      <c r="B192" s="40"/>
      <c r="C192" s="220" t="s">
        <v>7</v>
      </c>
      <c r="D192" s="220" t="s">
        <v>125</v>
      </c>
      <c r="E192" s="221" t="s">
        <v>240</v>
      </c>
      <c r="F192" s="222" t="s">
        <v>241</v>
      </c>
      <c r="G192" s="223" t="s">
        <v>128</v>
      </c>
      <c r="H192" s="224">
        <v>855.29999999999995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42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129</v>
      </c>
      <c r="AT192" s="232" t="s">
        <v>125</v>
      </c>
      <c r="AU192" s="232" t="s">
        <v>87</v>
      </c>
      <c r="AY192" s="18" t="s">
        <v>123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129</v>
      </c>
      <c r="BM192" s="232" t="s">
        <v>242</v>
      </c>
    </row>
    <row r="193" s="13" customFormat="1">
      <c r="A193" s="13"/>
      <c r="B193" s="234"/>
      <c r="C193" s="235"/>
      <c r="D193" s="236" t="s">
        <v>131</v>
      </c>
      <c r="E193" s="237" t="s">
        <v>1</v>
      </c>
      <c r="F193" s="238" t="s">
        <v>223</v>
      </c>
      <c r="G193" s="235"/>
      <c r="H193" s="239">
        <v>5.2999999999999998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131</v>
      </c>
      <c r="AU193" s="245" t="s">
        <v>87</v>
      </c>
      <c r="AV193" s="13" t="s">
        <v>87</v>
      </c>
      <c r="AW193" s="13" t="s">
        <v>32</v>
      </c>
      <c r="AX193" s="13" t="s">
        <v>77</v>
      </c>
      <c r="AY193" s="245" t="s">
        <v>123</v>
      </c>
    </row>
    <row r="194" s="13" customFormat="1">
      <c r="A194" s="13"/>
      <c r="B194" s="234"/>
      <c r="C194" s="235"/>
      <c r="D194" s="236" t="s">
        <v>131</v>
      </c>
      <c r="E194" s="237" t="s">
        <v>1</v>
      </c>
      <c r="F194" s="238" t="s">
        <v>224</v>
      </c>
      <c r="G194" s="235"/>
      <c r="H194" s="239">
        <v>850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131</v>
      </c>
      <c r="AU194" s="245" t="s">
        <v>87</v>
      </c>
      <c r="AV194" s="13" t="s">
        <v>87</v>
      </c>
      <c r="AW194" s="13" t="s">
        <v>32</v>
      </c>
      <c r="AX194" s="13" t="s">
        <v>77</v>
      </c>
      <c r="AY194" s="245" t="s">
        <v>123</v>
      </c>
    </row>
    <row r="195" s="14" customFormat="1">
      <c r="A195" s="14"/>
      <c r="B195" s="246"/>
      <c r="C195" s="247"/>
      <c r="D195" s="236" t="s">
        <v>131</v>
      </c>
      <c r="E195" s="248" t="s">
        <v>1</v>
      </c>
      <c r="F195" s="249" t="s">
        <v>139</v>
      </c>
      <c r="G195" s="247"/>
      <c r="H195" s="250">
        <v>855.29999999999995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131</v>
      </c>
      <c r="AU195" s="256" t="s">
        <v>87</v>
      </c>
      <c r="AV195" s="14" t="s">
        <v>129</v>
      </c>
      <c r="AW195" s="14" t="s">
        <v>32</v>
      </c>
      <c r="AX195" s="14" t="s">
        <v>85</v>
      </c>
      <c r="AY195" s="256" t="s">
        <v>123</v>
      </c>
    </row>
    <row r="196" s="2" customFormat="1" ht="24.15" customHeight="1">
      <c r="A196" s="39"/>
      <c r="B196" s="40"/>
      <c r="C196" s="220" t="s">
        <v>243</v>
      </c>
      <c r="D196" s="220" t="s">
        <v>125</v>
      </c>
      <c r="E196" s="221" t="s">
        <v>244</v>
      </c>
      <c r="F196" s="222" t="s">
        <v>245</v>
      </c>
      <c r="G196" s="223" t="s">
        <v>128</v>
      </c>
      <c r="H196" s="224">
        <v>18.399999999999999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129</v>
      </c>
      <c r="AT196" s="232" t="s">
        <v>125</v>
      </c>
      <c r="AU196" s="232" t="s">
        <v>87</v>
      </c>
      <c r="AY196" s="18" t="s">
        <v>123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129</v>
      </c>
      <c r="BM196" s="232" t="s">
        <v>246</v>
      </c>
    </row>
    <row r="197" s="2" customFormat="1">
      <c r="A197" s="39"/>
      <c r="B197" s="40"/>
      <c r="C197" s="41"/>
      <c r="D197" s="236" t="s">
        <v>144</v>
      </c>
      <c r="E197" s="41"/>
      <c r="F197" s="257" t="s">
        <v>152</v>
      </c>
      <c r="G197" s="41"/>
      <c r="H197" s="41"/>
      <c r="I197" s="258"/>
      <c r="J197" s="41"/>
      <c r="K197" s="41"/>
      <c r="L197" s="45"/>
      <c r="M197" s="259"/>
      <c r="N197" s="260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144</v>
      </c>
      <c r="AU197" s="18" t="s">
        <v>87</v>
      </c>
    </row>
    <row r="198" s="15" customFormat="1">
      <c r="A198" s="15"/>
      <c r="B198" s="261"/>
      <c r="C198" s="262"/>
      <c r="D198" s="236" t="s">
        <v>131</v>
      </c>
      <c r="E198" s="263" t="s">
        <v>1</v>
      </c>
      <c r="F198" s="264" t="s">
        <v>234</v>
      </c>
      <c r="G198" s="262"/>
      <c r="H198" s="263" t="s">
        <v>1</v>
      </c>
      <c r="I198" s="265"/>
      <c r="J198" s="262"/>
      <c r="K198" s="262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131</v>
      </c>
      <c r="AU198" s="270" t="s">
        <v>87</v>
      </c>
      <c r="AV198" s="15" t="s">
        <v>85</v>
      </c>
      <c r="AW198" s="15" t="s">
        <v>32</v>
      </c>
      <c r="AX198" s="15" t="s">
        <v>77</v>
      </c>
      <c r="AY198" s="270" t="s">
        <v>123</v>
      </c>
    </row>
    <row r="199" s="13" customFormat="1">
      <c r="A199" s="13"/>
      <c r="B199" s="234"/>
      <c r="C199" s="235"/>
      <c r="D199" s="236" t="s">
        <v>131</v>
      </c>
      <c r="E199" s="237" t="s">
        <v>1</v>
      </c>
      <c r="F199" s="238" t="s">
        <v>235</v>
      </c>
      <c r="G199" s="235"/>
      <c r="H199" s="239">
        <v>2.5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131</v>
      </c>
      <c r="AU199" s="245" t="s">
        <v>87</v>
      </c>
      <c r="AV199" s="13" t="s">
        <v>87</v>
      </c>
      <c r="AW199" s="13" t="s">
        <v>32</v>
      </c>
      <c r="AX199" s="13" t="s">
        <v>77</v>
      </c>
      <c r="AY199" s="245" t="s">
        <v>123</v>
      </c>
    </row>
    <row r="200" s="13" customFormat="1">
      <c r="A200" s="13"/>
      <c r="B200" s="234"/>
      <c r="C200" s="235"/>
      <c r="D200" s="236" t="s">
        <v>131</v>
      </c>
      <c r="E200" s="237" t="s">
        <v>1</v>
      </c>
      <c r="F200" s="238" t="s">
        <v>147</v>
      </c>
      <c r="G200" s="235"/>
      <c r="H200" s="239">
        <v>15.9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131</v>
      </c>
      <c r="AU200" s="245" t="s">
        <v>87</v>
      </c>
      <c r="AV200" s="13" t="s">
        <v>87</v>
      </c>
      <c r="AW200" s="13" t="s">
        <v>32</v>
      </c>
      <c r="AX200" s="13" t="s">
        <v>77</v>
      </c>
      <c r="AY200" s="245" t="s">
        <v>123</v>
      </c>
    </row>
    <row r="201" s="14" customFormat="1">
      <c r="A201" s="14"/>
      <c r="B201" s="246"/>
      <c r="C201" s="247"/>
      <c r="D201" s="236" t="s">
        <v>131</v>
      </c>
      <c r="E201" s="248" t="s">
        <v>1</v>
      </c>
      <c r="F201" s="249" t="s">
        <v>139</v>
      </c>
      <c r="G201" s="247"/>
      <c r="H201" s="250">
        <v>18.399999999999999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131</v>
      </c>
      <c r="AU201" s="256" t="s">
        <v>87</v>
      </c>
      <c r="AV201" s="14" t="s">
        <v>129</v>
      </c>
      <c r="AW201" s="14" t="s">
        <v>32</v>
      </c>
      <c r="AX201" s="14" t="s">
        <v>85</v>
      </c>
      <c r="AY201" s="256" t="s">
        <v>123</v>
      </c>
    </row>
    <row r="202" s="2" customFormat="1" ht="16.5" customHeight="1">
      <c r="A202" s="39"/>
      <c r="B202" s="40"/>
      <c r="C202" s="220" t="s">
        <v>247</v>
      </c>
      <c r="D202" s="220" t="s">
        <v>125</v>
      </c>
      <c r="E202" s="221" t="s">
        <v>248</v>
      </c>
      <c r="F202" s="222" t="s">
        <v>249</v>
      </c>
      <c r="G202" s="223" t="s">
        <v>128</v>
      </c>
      <c r="H202" s="224">
        <v>18.399999999999999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129</v>
      </c>
      <c r="AT202" s="232" t="s">
        <v>125</v>
      </c>
      <c r="AU202" s="232" t="s">
        <v>87</v>
      </c>
      <c r="AY202" s="18" t="s">
        <v>123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129</v>
      </c>
      <c r="BM202" s="232" t="s">
        <v>250</v>
      </c>
    </row>
    <row r="203" s="2" customFormat="1">
      <c r="A203" s="39"/>
      <c r="B203" s="40"/>
      <c r="C203" s="41"/>
      <c r="D203" s="236" t="s">
        <v>144</v>
      </c>
      <c r="E203" s="41"/>
      <c r="F203" s="257" t="s">
        <v>251</v>
      </c>
      <c r="G203" s="41"/>
      <c r="H203" s="41"/>
      <c r="I203" s="258"/>
      <c r="J203" s="41"/>
      <c r="K203" s="41"/>
      <c r="L203" s="45"/>
      <c r="M203" s="259"/>
      <c r="N203" s="260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144</v>
      </c>
      <c r="AU203" s="18" t="s">
        <v>87</v>
      </c>
    </row>
    <row r="204" s="15" customFormat="1">
      <c r="A204" s="15"/>
      <c r="B204" s="261"/>
      <c r="C204" s="262"/>
      <c r="D204" s="236" t="s">
        <v>131</v>
      </c>
      <c r="E204" s="263" t="s">
        <v>1</v>
      </c>
      <c r="F204" s="264" t="s">
        <v>234</v>
      </c>
      <c r="G204" s="262"/>
      <c r="H204" s="263" t="s">
        <v>1</v>
      </c>
      <c r="I204" s="265"/>
      <c r="J204" s="262"/>
      <c r="K204" s="262"/>
      <c r="L204" s="266"/>
      <c r="M204" s="267"/>
      <c r="N204" s="268"/>
      <c r="O204" s="268"/>
      <c r="P204" s="268"/>
      <c r="Q204" s="268"/>
      <c r="R204" s="268"/>
      <c r="S204" s="268"/>
      <c r="T204" s="26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0" t="s">
        <v>131</v>
      </c>
      <c r="AU204" s="270" t="s">
        <v>87</v>
      </c>
      <c r="AV204" s="15" t="s">
        <v>85</v>
      </c>
      <c r="AW204" s="15" t="s">
        <v>32</v>
      </c>
      <c r="AX204" s="15" t="s">
        <v>77</v>
      </c>
      <c r="AY204" s="270" t="s">
        <v>123</v>
      </c>
    </row>
    <row r="205" s="13" customFormat="1">
      <c r="A205" s="13"/>
      <c r="B205" s="234"/>
      <c r="C205" s="235"/>
      <c r="D205" s="236" t="s">
        <v>131</v>
      </c>
      <c r="E205" s="237" t="s">
        <v>1</v>
      </c>
      <c r="F205" s="238" t="s">
        <v>235</v>
      </c>
      <c r="G205" s="235"/>
      <c r="H205" s="239">
        <v>2.5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131</v>
      </c>
      <c r="AU205" s="245" t="s">
        <v>87</v>
      </c>
      <c r="AV205" s="13" t="s">
        <v>87</v>
      </c>
      <c r="AW205" s="13" t="s">
        <v>32</v>
      </c>
      <c r="AX205" s="13" t="s">
        <v>77</v>
      </c>
      <c r="AY205" s="245" t="s">
        <v>123</v>
      </c>
    </row>
    <row r="206" s="13" customFormat="1">
      <c r="A206" s="13"/>
      <c r="B206" s="234"/>
      <c r="C206" s="235"/>
      <c r="D206" s="236" t="s">
        <v>131</v>
      </c>
      <c r="E206" s="237" t="s">
        <v>1</v>
      </c>
      <c r="F206" s="238" t="s">
        <v>147</v>
      </c>
      <c r="G206" s="235"/>
      <c r="H206" s="239">
        <v>15.9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131</v>
      </c>
      <c r="AU206" s="245" t="s">
        <v>87</v>
      </c>
      <c r="AV206" s="13" t="s">
        <v>87</v>
      </c>
      <c r="AW206" s="13" t="s">
        <v>32</v>
      </c>
      <c r="AX206" s="13" t="s">
        <v>77</v>
      </c>
      <c r="AY206" s="245" t="s">
        <v>123</v>
      </c>
    </row>
    <row r="207" s="14" customFormat="1">
      <c r="A207" s="14"/>
      <c r="B207" s="246"/>
      <c r="C207" s="247"/>
      <c r="D207" s="236" t="s">
        <v>131</v>
      </c>
      <c r="E207" s="248" t="s">
        <v>1</v>
      </c>
      <c r="F207" s="249" t="s">
        <v>139</v>
      </c>
      <c r="G207" s="247"/>
      <c r="H207" s="250">
        <v>18.399999999999999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131</v>
      </c>
      <c r="AU207" s="256" t="s">
        <v>87</v>
      </c>
      <c r="AV207" s="14" t="s">
        <v>129</v>
      </c>
      <c r="AW207" s="14" t="s">
        <v>32</v>
      </c>
      <c r="AX207" s="14" t="s">
        <v>85</v>
      </c>
      <c r="AY207" s="256" t="s">
        <v>123</v>
      </c>
    </row>
    <row r="208" s="2" customFormat="1" ht="21.75" customHeight="1">
      <c r="A208" s="39"/>
      <c r="B208" s="40"/>
      <c r="C208" s="220" t="s">
        <v>252</v>
      </c>
      <c r="D208" s="220" t="s">
        <v>125</v>
      </c>
      <c r="E208" s="221" t="s">
        <v>253</v>
      </c>
      <c r="F208" s="222" t="s">
        <v>254</v>
      </c>
      <c r="G208" s="223" t="s">
        <v>128</v>
      </c>
      <c r="H208" s="224">
        <v>18.399999999999999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129</v>
      </c>
      <c r="AT208" s="232" t="s">
        <v>125</v>
      </c>
      <c r="AU208" s="232" t="s">
        <v>87</v>
      </c>
      <c r="AY208" s="18" t="s">
        <v>123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129</v>
      </c>
      <c r="BM208" s="232" t="s">
        <v>255</v>
      </c>
    </row>
    <row r="209" s="2" customFormat="1">
      <c r="A209" s="39"/>
      <c r="B209" s="40"/>
      <c r="C209" s="41"/>
      <c r="D209" s="236" t="s">
        <v>144</v>
      </c>
      <c r="E209" s="41"/>
      <c r="F209" s="257" t="s">
        <v>251</v>
      </c>
      <c r="G209" s="41"/>
      <c r="H209" s="41"/>
      <c r="I209" s="258"/>
      <c r="J209" s="41"/>
      <c r="K209" s="41"/>
      <c r="L209" s="45"/>
      <c r="M209" s="259"/>
      <c r="N209" s="260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144</v>
      </c>
      <c r="AU209" s="18" t="s">
        <v>87</v>
      </c>
    </row>
    <row r="210" s="15" customFormat="1">
      <c r="A210" s="15"/>
      <c r="B210" s="261"/>
      <c r="C210" s="262"/>
      <c r="D210" s="236" t="s">
        <v>131</v>
      </c>
      <c r="E210" s="263" t="s">
        <v>1</v>
      </c>
      <c r="F210" s="264" t="s">
        <v>234</v>
      </c>
      <c r="G210" s="262"/>
      <c r="H210" s="263" t="s">
        <v>1</v>
      </c>
      <c r="I210" s="265"/>
      <c r="J210" s="262"/>
      <c r="K210" s="262"/>
      <c r="L210" s="266"/>
      <c r="M210" s="267"/>
      <c r="N210" s="268"/>
      <c r="O210" s="268"/>
      <c r="P210" s="268"/>
      <c r="Q210" s="268"/>
      <c r="R210" s="268"/>
      <c r="S210" s="268"/>
      <c r="T210" s="26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0" t="s">
        <v>131</v>
      </c>
      <c r="AU210" s="270" t="s">
        <v>87</v>
      </c>
      <c r="AV210" s="15" t="s">
        <v>85</v>
      </c>
      <c r="AW210" s="15" t="s">
        <v>32</v>
      </c>
      <c r="AX210" s="15" t="s">
        <v>77</v>
      </c>
      <c r="AY210" s="270" t="s">
        <v>123</v>
      </c>
    </row>
    <row r="211" s="13" customFormat="1">
      <c r="A211" s="13"/>
      <c r="B211" s="234"/>
      <c r="C211" s="235"/>
      <c r="D211" s="236" t="s">
        <v>131</v>
      </c>
      <c r="E211" s="237" t="s">
        <v>1</v>
      </c>
      <c r="F211" s="238" t="s">
        <v>235</v>
      </c>
      <c r="G211" s="235"/>
      <c r="H211" s="239">
        <v>2.5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131</v>
      </c>
      <c r="AU211" s="245" t="s">
        <v>87</v>
      </c>
      <c r="AV211" s="13" t="s">
        <v>87</v>
      </c>
      <c r="AW211" s="13" t="s">
        <v>32</v>
      </c>
      <c r="AX211" s="13" t="s">
        <v>77</v>
      </c>
      <c r="AY211" s="245" t="s">
        <v>123</v>
      </c>
    </row>
    <row r="212" s="13" customFormat="1">
      <c r="A212" s="13"/>
      <c r="B212" s="234"/>
      <c r="C212" s="235"/>
      <c r="D212" s="236" t="s">
        <v>131</v>
      </c>
      <c r="E212" s="237" t="s">
        <v>1</v>
      </c>
      <c r="F212" s="238" t="s">
        <v>147</v>
      </c>
      <c r="G212" s="235"/>
      <c r="H212" s="239">
        <v>15.9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131</v>
      </c>
      <c r="AU212" s="245" t="s">
        <v>87</v>
      </c>
      <c r="AV212" s="13" t="s">
        <v>87</v>
      </c>
      <c r="AW212" s="13" t="s">
        <v>32</v>
      </c>
      <c r="AX212" s="13" t="s">
        <v>77</v>
      </c>
      <c r="AY212" s="245" t="s">
        <v>123</v>
      </c>
    </row>
    <row r="213" s="14" customFormat="1">
      <c r="A213" s="14"/>
      <c r="B213" s="246"/>
      <c r="C213" s="247"/>
      <c r="D213" s="236" t="s">
        <v>131</v>
      </c>
      <c r="E213" s="248" t="s">
        <v>1</v>
      </c>
      <c r="F213" s="249" t="s">
        <v>139</v>
      </c>
      <c r="G213" s="247"/>
      <c r="H213" s="250">
        <v>18.399999999999999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131</v>
      </c>
      <c r="AU213" s="256" t="s">
        <v>87</v>
      </c>
      <c r="AV213" s="14" t="s">
        <v>129</v>
      </c>
      <c r="AW213" s="14" t="s">
        <v>32</v>
      </c>
      <c r="AX213" s="14" t="s">
        <v>85</v>
      </c>
      <c r="AY213" s="256" t="s">
        <v>123</v>
      </c>
    </row>
    <row r="214" s="2" customFormat="1" ht="16.5" customHeight="1">
      <c r="A214" s="39"/>
      <c r="B214" s="40"/>
      <c r="C214" s="220" t="s">
        <v>256</v>
      </c>
      <c r="D214" s="220" t="s">
        <v>125</v>
      </c>
      <c r="E214" s="221" t="s">
        <v>257</v>
      </c>
      <c r="F214" s="222" t="s">
        <v>258</v>
      </c>
      <c r="G214" s="223" t="s">
        <v>128</v>
      </c>
      <c r="H214" s="224">
        <v>965.5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42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129</v>
      </c>
      <c r="AT214" s="232" t="s">
        <v>125</v>
      </c>
      <c r="AU214" s="232" t="s">
        <v>87</v>
      </c>
      <c r="AY214" s="18" t="s">
        <v>123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85</v>
      </c>
      <c r="BK214" s="233">
        <f>ROUND(I214*H214,2)</f>
        <v>0</v>
      </c>
      <c r="BL214" s="18" t="s">
        <v>129</v>
      </c>
      <c r="BM214" s="232" t="s">
        <v>259</v>
      </c>
    </row>
    <row r="215" s="13" customFormat="1">
      <c r="A215" s="13"/>
      <c r="B215" s="234"/>
      <c r="C215" s="235"/>
      <c r="D215" s="236" t="s">
        <v>131</v>
      </c>
      <c r="E215" s="237" t="s">
        <v>1</v>
      </c>
      <c r="F215" s="238" t="s">
        <v>229</v>
      </c>
      <c r="G215" s="235"/>
      <c r="H215" s="239">
        <v>110.2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131</v>
      </c>
      <c r="AU215" s="245" t="s">
        <v>87</v>
      </c>
      <c r="AV215" s="13" t="s">
        <v>87</v>
      </c>
      <c r="AW215" s="13" t="s">
        <v>32</v>
      </c>
      <c r="AX215" s="13" t="s">
        <v>77</v>
      </c>
      <c r="AY215" s="245" t="s">
        <v>123</v>
      </c>
    </row>
    <row r="216" s="13" customFormat="1">
      <c r="A216" s="13"/>
      <c r="B216" s="234"/>
      <c r="C216" s="235"/>
      <c r="D216" s="236" t="s">
        <v>131</v>
      </c>
      <c r="E216" s="237" t="s">
        <v>1</v>
      </c>
      <c r="F216" s="238" t="s">
        <v>223</v>
      </c>
      <c r="G216" s="235"/>
      <c r="H216" s="239">
        <v>5.2999999999999998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131</v>
      </c>
      <c r="AU216" s="245" t="s">
        <v>87</v>
      </c>
      <c r="AV216" s="13" t="s">
        <v>87</v>
      </c>
      <c r="AW216" s="13" t="s">
        <v>32</v>
      </c>
      <c r="AX216" s="13" t="s">
        <v>77</v>
      </c>
      <c r="AY216" s="245" t="s">
        <v>123</v>
      </c>
    </row>
    <row r="217" s="13" customFormat="1">
      <c r="A217" s="13"/>
      <c r="B217" s="234"/>
      <c r="C217" s="235"/>
      <c r="D217" s="236" t="s">
        <v>131</v>
      </c>
      <c r="E217" s="237" t="s">
        <v>1</v>
      </c>
      <c r="F217" s="238" t="s">
        <v>224</v>
      </c>
      <c r="G217" s="235"/>
      <c r="H217" s="239">
        <v>850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131</v>
      </c>
      <c r="AU217" s="245" t="s">
        <v>87</v>
      </c>
      <c r="AV217" s="13" t="s">
        <v>87</v>
      </c>
      <c r="AW217" s="13" t="s">
        <v>32</v>
      </c>
      <c r="AX217" s="13" t="s">
        <v>77</v>
      </c>
      <c r="AY217" s="245" t="s">
        <v>123</v>
      </c>
    </row>
    <row r="218" s="14" customFormat="1">
      <c r="A218" s="14"/>
      <c r="B218" s="246"/>
      <c r="C218" s="247"/>
      <c r="D218" s="236" t="s">
        <v>131</v>
      </c>
      <c r="E218" s="248" t="s">
        <v>1</v>
      </c>
      <c r="F218" s="249" t="s">
        <v>139</v>
      </c>
      <c r="G218" s="247"/>
      <c r="H218" s="250">
        <v>965.5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131</v>
      </c>
      <c r="AU218" s="256" t="s">
        <v>87</v>
      </c>
      <c r="AV218" s="14" t="s">
        <v>129</v>
      </c>
      <c r="AW218" s="14" t="s">
        <v>32</v>
      </c>
      <c r="AX218" s="14" t="s">
        <v>85</v>
      </c>
      <c r="AY218" s="256" t="s">
        <v>123</v>
      </c>
    </row>
    <row r="219" s="2" customFormat="1" ht="24.15" customHeight="1">
      <c r="A219" s="39"/>
      <c r="B219" s="40"/>
      <c r="C219" s="220" t="s">
        <v>260</v>
      </c>
      <c r="D219" s="220" t="s">
        <v>125</v>
      </c>
      <c r="E219" s="221" t="s">
        <v>261</v>
      </c>
      <c r="F219" s="222" t="s">
        <v>262</v>
      </c>
      <c r="G219" s="223" t="s">
        <v>128</v>
      </c>
      <c r="H219" s="224">
        <v>18.399999999999999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129</v>
      </c>
      <c r="AT219" s="232" t="s">
        <v>125</v>
      </c>
      <c r="AU219" s="232" t="s">
        <v>87</v>
      </c>
      <c r="AY219" s="18" t="s">
        <v>123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129</v>
      </c>
      <c r="BM219" s="232" t="s">
        <v>263</v>
      </c>
    </row>
    <row r="220" s="15" customFormat="1">
      <c r="A220" s="15"/>
      <c r="B220" s="261"/>
      <c r="C220" s="262"/>
      <c r="D220" s="236" t="s">
        <v>131</v>
      </c>
      <c r="E220" s="263" t="s">
        <v>1</v>
      </c>
      <c r="F220" s="264" t="s">
        <v>234</v>
      </c>
      <c r="G220" s="262"/>
      <c r="H220" s="263" t="s">
        <v>1</v>
      </c>
      <c r="I220" s="265"/>
      <c r="J220" s="262"/>
      <c r="K220" s="262"/>
      <c r="L220" s="266"/>
      <c r="M220" s="267"/>
      <c r="N220" s="268"/>
      <c r="O220" s="268"/>
      <c r="P220" s="268"/>
      <c r="Q220" s="268"/>
      <c r="R220" s="268"/>
      <c r="S220" s="268"/>
      <c r="T220" s="26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0" t="s">
        <v>131</v>
      </c>
      <c r="AU220" s="270" t="s">
        <v>87</v>
      </c>
      <c r="AV220" s="15" t="s">
        <v>85</v>
      </c>
      <c r="AW220" s="15" t="s">
        <v>32</v>
      </c>
      <c r="AX220" s="15" t="s">
        <v>77</v>
      </c>
      <c r="AY220" s="270" t="s">
        <v>123</v>
      </c>
    </row>
    <row r="221" s="13" customFormat="1">
      <c r="A221" s="13"/>
      <c r="B221" s="234"/>
      <c r="C221" s="235"/>
      <c r="D221" s="236" t="s">
        <v>131</v>
      </c>
      <c r="E221" s="237" t="s">
        <v>1</v>
      </c>
      <c r="F221" s="238" t="s">
        <v>146</v>
      </c>
      <c r="G221" s="235"/>
      <c r="H221" s="239">
        <v>2.5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131</v>
      </c>
      <c r="AU221" s="245" t="s">
        <v>87</v>
      </c>
      <c r="AV221" s="13" t="s">
        <v>87</v>
      </c>
      <c r="AW221" s="13" t="s">
        <v>32</v>
      </c>
      <c r="AX221" s="13" t="s">
        <v>77</v>
      </c>
      <c r="AY221" s="245" t="s">
        <v>123</v>
      </c>
    </row>
    <row r="222" s="13" customFormat="1">
      <c r="A222" s="13"/>
      <c r="B222" s="234"/>
      <c r="C222" s="235"/>
      <c r="D222" s="236" t="s">
        <v>131</v>
      </c>
      <c r="E222" s="237" t="s">
        <v>1</v>
      </c>
      <c r="F222" s="238" t="s">
        <v>147</v>
      </c>
      <c r="G222" s="235"/>
      <c r="H222" s="239">
        <v>15.9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131</v>
      </c>
      <c r="AU222" s="245" t="s">
        <v>87</v>
      </c>
      <c r="AV222" s="13" t="s">
        <v>87</v>
      </c>
      <c r="AW222" s="13" t="s">
        <v>32</v>
      </c>
      <c r="AX222" s="13" t="s">
        <v>77</v>
      </c>
      <c r="AY222" s="245" t="s">
        <v>123</v>
      </c>
    </row>
    <row r="223" s="14" customFormat="1">
      <c r="A223" s="14"/>
      <c r="B223" s="246"/>
      <c r="C223" s="247"/>
      <c r="D223" s="236" t="s">
        <v>131</v>
      </c>
      <c r="E223" s="248" t="s">
        <v>1</v>
      </c>
      <c r="F223" s="249" t="s">
        <v>139</v>
      </c>
      <c r="G223" s="247"/>
      <c r="H223" s="250">
        <v>18.399999999999999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131</v>
      </c>
      <c r="AU223" s="256" t="s">
        <v>87</v>
      </c>
      <c r="AV223" s="14" t="s">
        <v>129</v>
      </c>
      <c r="AW223" s="14" t="s">
        <v>32</v>
      </c>
      <c r="AX223" s="14" t="s">
        <v>85</v>
      </c>
      <c r="AY223" s="256" t="s">
        <v>123</v>
      </c>
    </row>
    <row r="224" s="2" customFormat="1" ht="76.35" customHeight="1">
      <c r="A224" s="39"/>
      <c r="B224" s="40"/>
      <c r="C224" s="220" t="s">
        <v>264</v>
      </c>
      <c r="D224" s="220" t="s">
        <v>125</v>
      </c>
      <c r="E224" s="221" t="s">
        <v>265</v>
      </c>
      <c r="F224" s="222" t="s">
        <v>266</v>
      </c>
      <c r="G224" s="223" t="s">
        <v>128</v>
      </c>
      <c r="H224" s="224">
        <v>110.2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42</v>
      </c>
      <c r="O224" s="92"/>
      <c r="P224" s="230">
        <f>O224*H224</f>
        <v>0</v>
      </c>
      <c r="Q224" s="230">
        <v>0.089219999999999994</v>
      </c>
      <c r="R224" s="230">
        <f>Q224*H224</f>
        <v>9.8320439999999998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129</v>
      </c>
      <c r="AT224" s="232" t="s">
        <v>125</v>
      </c>
      <c r="AU224" s="232" t="s">
        <v>87</v>
      </c>
      <c r="AY224" s="18" t="s">
        <v>123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85</v>
      </c>
      <c r="BK224" s="233">
        <f>ROUND(I224*H224,2)</f>
        <v>0</v>
      </c>
      <c r="BL224" s="18" t="s">
        <v>129</v>
      </c>
      <c r="BM224" s="232" t="s">
        <v>267</v>
      </c>
    </row>
    <row r="225" s="13" customFormat="1">
      <c r="A225" s="13"/>
      <c r="B225" s="234"/>
      <c r="C225" s="235"/>
      <c r="D225" s="236" t="s">
        <v>131</v>
      </c>
      <c r="E225" s="237" t="s">
        <v>1</v>
      </c>
      <c r="F225" s="238" t="s">
        <v>268</v>
      </c>
      <c r="G225" s="235"/>
      <c r="H225" s="239">
        <v>108.40000000000001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131</v>
      </c>
      <c r="AU225" s="245" t="s">
        <v>87</v>
      </c>
      <c r="AV225" s="13" t="s">
        <v>87</v>
      </c>
      <c r="AW225" s="13" t="s">
        <v>32</v>
      </c>
      <c r="AX225" s="13" t="s">
        <v>77</v>
      </c>
      <c r="AY225" s="245" t="s">
        <v>123</v>
      </c>
    </row>
    <row r="226" s="13" customFormat="1">
      <c r="A226" s="13"/>
      <c r="B226" s="234"/>
      <c r="C226" s="235"/>
      <c r="D226" s="236" t="s">
        <v>131</v>
      </c>
      <c r="E226" s="237" t="s">
        <v>1</v>
      </c>
      <c r="F226" s="238" t="s">
        <v>269</v>
      </c>
      <c r="G226" s="235"/>
      <c r="H226" s="239">
        <v>1.8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131</v>
      </c>
      <c r="AU226" s="245" t="s">
        <v>87</v>
      </c>
      <c r="AV226" s="13" t="s">
        <v>87</v>
      </c>
      <c r="AW226" s="13" t="s">
        <v>32</v>
      </c>
      <c r="AX226" s="13" t="s">
        <v>77</v>
      </c>
      <c r="AY226" s="245" t="s">
        <v>123</v>
      </c>
    </row>
    <row r="227" s="14" customFormat="1">
      <c r="A227" s="14"/>
      <c r="B227" s="246"/>
      <c r="C227" s="247"/>
      <c r="D227" s="236" t="s">
        <v>131</v>
      </c>
      <c r="E227" s="248" t="s">
        <v>1</v>
      </c>
      <c r="F227" s="249" t="s">
        <v>139</v>
      </c>
      <c r="G227" s="247"/>
      <c r="H227" s="250">
        <v>110.2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131</v>
      </c>
      <c r="AU227" s="256" t="s">
        <v>87</v>
      </c>
      <c r="AV227" s="14" t="s">
        <v>129</v>
      </c>
      <c r="AW227" s="14" t="s">
        <v>32</v>
      </c>
      <c r="AX227" s="14" t="s">
        <v>85</v>
      </c>
      <c r="AY227" s="256" t="s">
        <v>123</v>
      </c>
    </row>
    <row r="228" s="2" customFormat="1" ht="24.15" customHeight="1">
      <c r="A228" s="39"/>
      <c r="B228" s="40"/>
      <c r="C228" s="271" t="s">
        <v>270</v>
      </c>
      <c r="D228" s="271" t="s">
        <v>271</v>
      </c>
      <c r="E228" s="272" t="s">
        <v>272</v>
      </c>
      <c r="F228" s="273" t="s">
        <v>273</v>
      </c>
      <c r="G228" s="274" t="s">
        <v>128</v>
      </c>
      <c r="H228" s="275">
        <v>109.484</v>
      </c>
      <c r="I228" s="276"/>
      <c r="J228" s="277">
        <f>ROUND(I228*H228,2)</f>
        <v>0</v>
      </c>
      <c r="K228" s="278"/>
      <c r="L228" s="279"/>
      <c r="M228" s="280" t="s">
        <v>1</v>
      </c>
      <c r="N228" s="281" t="s">
        <v>42</v>
      </c>
      <c r="O228" s="92"/>
      <c r="P228" s="230">
        <f>O228*H228</f>
        <v>0</v>
      </c>
      <c r="Q228" s="230">
        <v>0.113</v>
      </c>
      <c r="R228" s="230">
        <f>Q228*H228</f>
        <v>12.371692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173</v>
      </c>
      <c r="AT228" s="232" t="s">
        <v>271</v>
      </c>
      <c r="AU228" s="232" t="s">
        <v>87</v>
      </c>
      <c r="AY228" s="18" t="s">
        <v>123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85</v>
      </c>
      <c r="BK228" s="233">
        <f>ROUND(I228*H228,2)</f>
        <v>0</v>
      </c>
      <c r="BL228" s="18" t="s">
        <v>129</v>
      </c>
      <c r="BM228" s="232" t="s">
        <v>274</v>
      </c>
    </row>
    <row r="229" s="13" customFormat="1">
      <c r="A229" s="13"/>
      <c r="B229" s="234"/>
      <c r="C229" s="235"/>
      <c r="D229" s="236" t="s">
        <v>131</v>
      </c>
      <c r="E229" s="235"/>
      <c r="F229" s="238" t="s">
        <v>275</v>
      </c>
      <c r="G229" s="235"/>
      <c r="H229" s="239">
        <v>109.484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131</v>
      </c>
      <c r="AU229" s="245" t="s">
        <v>87</v>
      </c>
      <c r="AV229" s="13" t="s">
        <v>87</v>
      </c>
      <c r="AW229" s="13" t="s">
        <v>4</v>
      </c>
      <c r="AX229" s="13" t="s">
        <v>85</v>
      </c>
      <c r="AY229" s="245" t="s">
        <v>123</v>
      </c>
    </row>
    <row r="230" s="2" customFormat="1" ht="24.15" customHeight="1">
      <c r="A230" s="39"/>
      <c r="B230" s="40"/>
      <c r="C230" s="271" t="s">
        <v>276</v>
      </c>
      <c r="D230" s="271" t="s">
        <v>271</v>
      </c>
      <c r="E230" s="272" t="s">
        <v>277</v>
      </c>
      <c r="F230" s="273" t="s">
        <v>278</v>
      </c>
      <c r="G230" s="274" t="s">
        <v>128</v>
      </c>
      <c r="H230" s="275">
        <v>1.8180000000000001</v>
      </c>
      <c r="I230" s="276"/>
      <c r="J230" s="277">
        <f>ROUND(I230*H230,2)</f>
        <v>0</v>
      </c>
      <c r="K230" s="278"/>
      <c r="L230" s="279"/>
      <c r="M230" s="280" t="s">
        <v>1</v>
      </c>
      <c r="N230" s="281" t="s">
        <v>42</v>
      </c>
      <c r="O230" s="92"/>
      <c r="P230" s="230">
        <f>O230*H230</f>
        <v>0</v>
      </c>
      <c r="Q230" s="230">
        <v>0.13</v>
      </c>
      <c r="R230" s="230">
        <f>Q230*H230</f>
        <v>0.23634000000000002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173</v>
      </c>
      <c r="AT230" s="232" t="s">
        <v>271</v>
      </c>
      <c r="AU230" s="232" t="s">
        <v>87</v>
      </c>
      <c r="AY230" s="18" t="s">
        <v>123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129</v>
      </c>
      <c r="BM230" s="232" t="s">
        <v>279</v>
      </c>
    </row>
    <row r="231" s="2" customFormat="1">
      <c r="A231" s="39"/>
      <c r="B231" s="40"/>
      <c r="C231" s="41"/>
      <c r="D231" s="236" t="s">
        <v>144</v>
      </c>
      <c r="E231" s="41"/>
      <c r="F231" s="257" t="s">
        <v>280</v>
      </c>
      <c r="G231" s="41"/>
      <c r="H231" s="41"/>
      <c r="I231" s="258"/>
      <c r="J231" s="41"/>
      <c r="K231" s="41"/>
      <c r="L231" s="45"/>
      <c r="M231" s="259"/>
      <c r="N231" s="260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87</v>
      </c>
    </row>
    <row r="232" s="13" customFormat="1">
      <c r="A232" s="13"/>
      <c r="B232" s="234"/>
      <c r="C232" s="235"/>
      <c r="D232" s="236" t="s">
        <v>131</v>
      </c>
      <c r="E232" s="237" t="s">
        <v>1</v>
      </c>
      <c r="F232" s="238" t="s">
        <v>281</v>
      </c>
      <c r="G232" s="235"/>
      <c r="H232" s="239">
        <v>1.8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131</v>
      </c>
      <c r="AU232" s="245" t="s">
        <v>87</v>
      </c>
      <c r="AV232" s="13" t="s">
        <v>87</v>
      </c>
      <c r="AW232" s="13" t="s">
        <v>32</v>
      </c>
      <c r="AX232" s="13" t="s">
        <v>85</v>
      </c>
      <c r="AY232" s="245" t="s">
        <v>123</v>
      </c>
    </row>
    <row r="233" s="13" customFormat="1">
      <c r="A233" s="13"/>
      <c r="B233" s="234"/>
      <c r="C233" s="235"/>
      <c r="D233" s="236" t="s">
        <v>131</v>
      </c>
      <c r="E233" s="235"/>
      <c r="F233" s="238" t="s">
        <v>282</v>
      </c>
      <c r="G233" s="235"/>
      <c r="H233" s="239">
        <v>1.8180000000000001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131</v>
      </c>
      <c r="AU233" s="245" t="s">
        <v>87</v>
      </c>
      <c r="AV233" s="13" t="s">
        <v>87</v>
      </c>
      <c r="AW233" s="13" t="s">
        <v>4</v>
      </c>
      <c r="AX233" s="13" t="s">
        <v>85</v>
      </c>
      <c r="AY233" s="245" t="s">
        <v>123</v>
      </c>
    </row>
    <row r="234" s="2" customFormat="1" ht="76.35" customHeight="1">
      <c r="A234" s="39"/>
      <c r="B234" s="40"/>
      <c r="C234" s="220" t="s">
        <v>283</v>
      </c>
      <c r="D234" s="220" t="s">
        <v>125</v>
      </c>
      <c r="E234" s="221" t="s">
        <v>284</v>
      </c>
      <c r="F234" s="222" t="s">
        <v>285</v>
      </c>
      <c r="G234" s="223" t="s">
        <v>128</v>
      </c>
      <c r="H234" s="224">
        <v>855.29999999999995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42</v>
      </c>
      <c r="O234" s="92"/>
      <c r="P234" s="230">
        <f>O234*H234</f>
        <v>0</v>
      </c>
      <c r="Q234" s="230">
        <v>0.11162</v>
      </c>
      <c r="R234" s="230">
        <f>Q234*H234</f>
        <v>95.468585999999988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129</v>
      </c>
      <c r="AT234" s="232" t="s">
        <v>125</v>
      </c>
      <c r="AU234" s="232" t="s">
        <v>87</v>
      </c>
      <c r="AY234" s="18" t="s">
        <v>123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85</v>
      </c>
      <c r="BK234" s="233">
        <f>ROUND(I234*H234,2)</f>
        <v>0</v>
      </c>
      <c r="BL234" s="18" t="s">
        <v>129</v>
      </c>
      <c r="BM234" s="232" t="s">
        <v>286</v>
      </c>
    </row>
    <row r="235" s="2" customFormat="1">
      <c r="A235" s="39"/>
      <c r="B235" s="40"/>
      <c r="C235" s="41"/>
      <c r="D235" s="236" t="s">
        <v>144</v>
      </c>
      <c r="E235" s="41"/>
      <c r="F235" s="257" t="s">
        <v>287</v>
      </c>
      <c r="G235" s="41"/>
      <c r="H235" s="41"/>
      <c r="I235" s="258"/>
      <c r="J235" s="41"/>
      <c r="K235" s="41"/>
      <c r="L235" s="45"/>
      <c r="M235" s="259"/>
      <c r="N235" s="260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144</v>
      </c>
      <c r="AU235" s="18" t="s">
        <v>87</v>
      </c>
    </row>
    <row r="236" s="13" customFormat="1">
      <c r="A236" s="13"/>
      <c r="B236" s="234"/>
      <c r="C236" s="235"/>
      <c r="D236" s="236" t="s">
        <v>131</v>
      </c>
      <c r="E236" s="237" t="s">
        <v>1</v>
      </c>
      <c r="F236" s="238" t="s">
        <v>288</v>
      </c>
      <c r="G236" s="235"/>
      <c r="H236" s="239">
        <v>3.2999999999999998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131</v>
      </c>
      <c r="AU236" s="245" t="s">
        <v>87</v>
      </c>
      <c r="AV236" s="13" t="s">
        <v>87</v>
      </c>
      <c r="AW236" s="13" t="s">
        <v>32</v>
      </c>
      <c r="AX236" s="13" t="s">
        <v>77</v>
      </c>
      <c r="AY236" s="245" t="s">
        <v>123</v>
      </c>
    </row>
    <row r="237" s="16" customFormat="1">
      <c r="A237" s="16"/>
      <c r="B237" s="282"/>
      <c r="C237" s="283"/>
      <c r="D237" s="236" t="s">
        <v>131</v>
      </c>
      <c r="E237" s="284" t="s">
        <v>1</v>
      </c>
      <c r="F237" s="285" t="s">
        <v>289</v>
      </c>
      <c r="G237" s="283"/>
      <c r="H237" s="286">
        <v>3.2999999999999998</v>
      </c>
      <c r="I237" s="287"/>
      <c r="J237" s="283"/>
      <c r="K237" s="283"/>
      <c r="L237" s="288"/>
      <c r="M237" s="289"/>
      <c r="N237" s="290"/>
      <c r="O237" s="290"/>
      <c r="P237" s="290"/>
      <c r="Q237" s="290"/>
      <c r="R237" s="290"/>
      <c r="S237" s="290"/>
      <c r="T237" s="291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92" t="s">
        <v>131</v>
      </c>
      <c r="AU237" s="292" t="s">
        <v>87</v>
      </c>
      <c r="AV237" s="16" t="s">
        <v>140</v>
      </c>
      <c r="AW237" s="16" t="s">
        <v>32</v>
      </c>
      <c r="AX237" s="16" t="s">
        <v>77</v>
      </c>
      <c r="AY237" s="292" t="s">
        <v>123</v>
      </c>
    </row>
    <row r="238" s="15" customFormat="1">
      <c r="A238" s="15"/>
      <c r="B238" s="261"/>
      <c r="C238" s="262"/>
      <c r="D238" s="236" t="s">
        <v>131</v>
      </c>
      <c r="E238" s="263" t="s">
        <v>1</v>
      </c>
      <c r="F238" s="264" t="s">
        <v>290</v>
      </c>
      <c r="G238" s="262"/>
      <c r="H238" s="263" t="s">
        <v>1</v>
      </c>
      <c r="I238" s="265"/>
      <c r="J238" s="262"/>
      <c r="K238" s="262"/>
      <c r="L238" s="266"/>
      <c r="M238" s="267"/>
      <c r="N238" s="268"/>
      <c r="O238" s="268"/>
      <c r="P238" s="268"/>
      <c r="Q238" s="268"/>
      <c r="R238" s="268"/>
      <c r="S238" s="268"/>
      <c r="T238" s="26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0" t="s">
        <v>131</v>
      </c>
      <c r="AU238" s="270" t="s">
        <v>87</v>
      </c>
      <c r="AV238" s="15" t="s">
        <v>85</v>
      </c>
      <c r="AW238" s="15" t="s">
        <v>32</v>
      </c>
      <c r="AX238" s="15" t="s">
        <v>77</v>
      </c>
      <c r="AY238" s="270" t="s">
        <v>123</v>
      </c>
    </row>
    <row r="239" s="13" customFormat="1">
      <c r="A239" s="13"/>
      <c r="B239" s="234"/>
      <c r="C239" s="235"/>
      <c r="D239" s="236" t="s">
        <v>131</v>
      </c>
      <c r="E239" s="237" t="s">
        <v>1</v>
      </c>
      <c r="F239" s="238" t="s">
        <v>291</v>
      </c>
      <c r="G239" s="235"/>
      <c r="H239" s="239">
        <v>55.563000000000002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131</v>
      </c>
      <c r="AU239" s="245" t="s">
        <v>87</v>
      </c>
      <c r="AV239" s="13" t="s">
        <v>87</v>
      </c>
      <c r="AW239" s="13" t="s">
        <v>32</v>
      </c>
      <c r="AX239" s="13" t="s">
        <v>77</v>
      </c>
      <c r="AY239" s="245" t="s">
        <v>123</v>
      </c>
    </row>
    <row r="240" s="13" customFormat="1">
      <c r="A240" s="13"/>
      <c r="B240" s="234"/>
      <c r="C240" s="235"/>
      <c r="D240" s="236" t="s">
        <v>131</v>
      </c>
      <c r="E240" s="237" t="s">
        <v>1</v>
      </c>
      <c r="F240" s="238" t="s">
        <v>292</v>
      </c>
      <c r="G240" s="235"/>
      <c r="H240" s="239">
        <v>48.887999999999998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131</v>
      </c>
      <c r="AU240" s="245" t="s">
        <v>87</v>
      </c>
      <c r="AV240" s="13" t="s">
        <v>87</v>
      </c>
      <c r="AW240" s="13" t="s">
        <v>32</v>
      </c>
      <c r="AX240" s="13" t="s">
        <v>77</v>
      </c>
      <c r="AY240" s="245" t="s">
        <v>123</v>
      </c>
    </row>
    <row r="241" s="16" customFormat="1">
      <c r="A241" s="16"/>
      <c r="B241" s="282"/>
      <c r="C241" s="283"/>
      <c r="D241" s="236" t="s">
        <v>131</v>
      </c>
      <c r="E241" s="284" t="s">
        <v>1</v>
      </c>
      <c r="F241" s="285" t="s">
        <v>289</v>
      </c>
      <c r="G241" s="283"/>
      <c r="H241" s="286">
        <v>104.45099999999999</v>
      </c>
      <c r="I241" s="287"/>
      <c r="J241" s="283"/>
      <c r="K241" s="283"/>
      <c r="L241" s="288"/>
      <c r="M241" s="289"/>
      <c r="N241" s="290"/>
      <c r="O241" s="290"/>
      <c r="P241" s="290"/>
      <c r="Q241" s="290"/>
      <c r="R241" s="290"/>
      <c r="S241" s="290"/>
      <c r="T241" s="291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92" t="s">
        <v>131</v>
      </c>
      <c r="AU241" s="292" t="s">
        <v>87</v>
      </c>
      <c r="AV241" s="16" t="s">
        <v>140</v>
      </c>
      <c r="AW241" s="16" t="s">
        <v>32</v>
      </c>
      <c r="AX241" s="16" t="s">
        <v>77</v>
      </c>
      <c r="AY241" s="292" t="s">
        <v>123</v>
      </c>
    </row>
    <row r="242" s="15" customFormat="1">
      <c r="A242" s="15"/>
      <c r="B242" s="261"/>
      <c r="C242" s="262"/>
      <c r="D242" s="236" t="s">
        <v>131</v>
      </c>
      <c r="E242" s="263" t="s">
        <v>1</v>
      </c>
      <c r="F242" s="264" t="s">
        <v>293</v>
      </c>
      <c r="G242" s="262"/>
      <c r="H242" s="263" t="s">
        <v>1</v>
      </c>
      <c r="I242" s="265"/>
      <c r="J242" s="262"/>
      <c r="K242" s="262"/>
      <c r="L242" s="266"/>
      <c r="M242" s="267"/>
      <c r="N242" s="268"/>
      <c r="O242" s="268"/>
      <c r="P242" s="268"/>
      <c r="Q242" s="268"/>
      <c r="R242" s="268"/>
      <c r="S242" s="268"/>
      <c r="T242" s="26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0" t="s">
        <v>131</v>
      </c>
      <c r="AU242" s="270" t="s">
        <v>87</v>
      </c>
      <c r="AV242" s="15" t="s">
        <v>85</v>
      </c>
      <c r="AW242" s="15" t="s">
        <v>32</v>
      </c>
      <c r="AX242" s="15" t="s">
        <v>77</v>
      </c>
      <c r="AY242" s="270" t="s">
        <v>123</v>
      </c>
    </row>
    <row r="243" s="13" customFormat="1">
      <c r="A243" s="13"/>
      <c r="B243" s="234"/>
      <c r="C243" s="235"/>
      <c r="D243" s="236" t="s">
        <v>131</v>
      </c>
      <c r="E243" s="237" t="s">
        <v>1</v>
      </c>
      <c r="F243" s="238" t="s">
        <v>294</v>
      </c>
      <c r="G243" s="235"/>
      <c r="H243" s="239">
        <v>13.6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131</v>
      </c>
      <c r="AU243" s="245" t="s">
        <v>87</v>
      </c>
      <c r="AV243" s="13" t="s">
        <v>87</v>
      </c>
      <c r="AW243" s="13" t="s">
        <v>32</v>
      </c>
      <c r="AX243" s="13" t="s">
        <v>77</v>
      </c>
      <c r="AY243" s="245" t="s">
        <v>123</v>
      </c>
    </row>
    <row r="244" s="13" customFormat="1">
      <c r="A244" s="13"/>
      <c r="B244" s="234"/>
      <c r="C244" s="235"/>
      <c r="D244" s="236" t="s">
        <v>131</v>
      </c>
      <c r="E244" s="237" t="s">
        <v>1</v>
      </c>
      <c r="F244" s="238" t="s">
        <v>295</v>
      </c>
      <c r="G244" s="235"/>
      <c r="H244" s="239">
        <v>2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131</v>
      </c>
      <c r="AU244" s="245" t="s">
        <v>87</v>
      </c>
      <c r="AV244" s="13" t="s">
        <v>87</v>
      </c>
      <c r="AW244" s="13" t="s">
        <v>32</v>
      </c>
      <c r="AX244" s="13" t="s">
        <v>77</v>
      </c>
      <c r="AY244" s="245" t="s">
        <v>123</v>
      </c>
    </row>
    <row r="245" s="16" customFormat="1">
      <c r="A245" s="16"/>
      <c r="B245" s="282"/>
      <c r="C245" s="283"/>
      <c r="D245" s="236" t="s">
        <v>131</v>
      </c>
      <c r="E245" s="284" t="s">
        <v>1</v>
      </c>
      <c r="F245" s="285" t="s">
        <v>289</v>
      </c>
      <c r="G245" s="283"/>
      <c r="H245" s="286">
        <v>15.6</v>
      </c>
      <c r="I245" s="287"/>
      <c r="J245" s="283"/>
      <c r="K245" s="283"/>
      <c r="L245" s="288"/>
      <c r="M245" s="289"/>
      <c r="N245" s="290"/>
      <c r="O245" s="290"/>
      <c r="P245" s="290"/>
      <c r="Q245" s="290"/>
      <c r="R245" s="290"/>
      <c r="S245" s="290"/>
      <c r="T245" s="291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92" t="s">
        <v>131</v>
      </c>
      <c r="AU245" s="292" t="s">
        <v>87</v>
      </c>
      <c r="AV245" s="16" t="s">
        <v>140</v>
      </c>
      <c r="AW245" s="16" t="s">
        <v>32</v>
      </c>
      <c r="AX245" s="16" t="s">
        <v>77</v>
      </c>
      <c r="AY245" s="292" t="s">
        <v>123</v>
      </c>
    </row>
    <row r="246" s="13" customFormat="1">
      <c r="A246" s="13"/>
      <c r="B246" s="234"/>
      <c r="C246" s="235"/>
      <c r="D246" s="236" t="s">
        <v>131</v>
      </c>
      <c r="E246" s="237" t="s">
        <v>1</v>
      </c>
      <c r="F246" s="238" t="s">
        <v>296</v>
      </c>
      <c r="G246" s="235"/>
      <c r="H246" s="239">
        <v>731.94899999999996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131</v>
      </c>
      <c r="AU246" s="245" t="s">
        <v>87</v>
      </c>
      <c r="AV246" s="13" t="s">
        <v>87</v>
      </c>
      <c r="AW246" s="13" t="s">
        <v>32</v>
      </c>
      <c r="AX246" s="13" t="s">
        <v>77</v>
      </c>
      <c r="AY246" s="245" t="s">
        <v>123</v>
      </c>
    </row>
    <row r="247" s="16" customFormat="1">
      <c r="A247" s="16"/>
      <c r="B247" s="282"/>
      <c r="C247" s="283"/>
      <c r="D247" s="236" t="s">
        <v>131</v>
      </c>
      <c r="E247" s="284" t="s">
        <v>1</v>
      </c>
      <c r="F247" s="285" t="s">
        <v>289</v>
      </c>
      <c r="G247" s="283"/>
      <c r="H247" s="286">
        <v>731.94899999999996</v>
      </c>
      <c r="I247" s="287"/>
      <c r="J247" s="283"/>
      <c r="K247" s="283"/>
      <c r="L247" s="288"/>
      <c r="M247" s="289"/>
      <c r="N247" s="290"/>
      <c r="O247" s="290"/>
      <c r="P247" s="290"/>
      <c r="Q247" s="290"/>
      <c r="R247" s="290"/>
      <c r="S247" s="290"/>
      <c r="T247" s="291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92" t="s">
        <v>131</v>
      </c>
      <c r="AU247" s="292" t="s">
        <v>87</v>
      </c>
      <c r="AV247" s="16" t="s">
        <v>140</v>
      </c>
      <c r="AW247" s="16" t="s">
        <v>32</v>
      </c>
      <c r="AX247" s="16" t="s">
        <v>77</v>
      </c>
      <c r="AY247" s="292" t="s">
        <v>123</v>
      </c>
    </row>
    <row r="248" s="14" customFormat="1">
      <c r="A248" s="14"/>
      <c r="B248" s="246"/>
      <c r="C248" s="247"/>
      <c r="D248" s="236" t="s">
        <v>131</v>
      </c>
      <c r="E248" s="248" t="s">
        <v>1</v>
      </c>
      <c r="F248" s="249" t="s">
        <v>139</v>
      </c>
      <c r="G248" s="247"/>
      <c r="H248" s="250">
        <v>855.29999999999995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131</v>
      </c>
      <c r="AU248" s="256" t="s">
        <v>87</v>
      </c>
      <c r="AV248" s="14" t="s">
        <v>129</v>
      </c>
      <c r="AW248" s="14" t="s">
        <v>32</v>
      </c>
      <c r="AX248" s="14" t="s">
        <v>85</v>
      </c>
      <c r="AY248" s="256" t="s">
        <v>123</v>
      </c>
    </row>
    <row r="249" s="2" customFormat="1" ht="24.15" customHeight="1">
      <c r="A249" s="39"/>
      <c r="B249" s="40"/>
      <c r="C249" s="271" t="s">
        <v>297</v>
      </c>
      <c r="D249" s="271" t="s">
        <v>271</v>
      </c>
      <c r="E249" s="272" t="s">
        <v>298</v>
      </c>
      <c r="F249" s="273" t="s">
        <v>299</v>
      </c>
      <c r="G249" s="274" t="s">
        <v>128</v>
      </c>
      <c r="H249" s="275">
        <v>742.601</v>
      </c>
      <c r="I249" s="276"/>
      <c r="J249" s="277">
        <f>ROUND(I249*H249,2)</f>
        <v>0</v>
      </c>
      <c r="K249" s="278"/>
      <c r="L249" s="279"/>
      <c r="M249" s="280" t="s">
        <v>1</v>
      </c>
      <c r="N249" s="281" t="s">
        <v>42</v>
      </c>
      <c r="O249" s="92"/>
      <c r="P249" s="230">
        <f>O249*H249</f>
        <v>0</v>
      </c>
      <c r="Q249" s="230">
        <v>0.152</v>
      </c>
      <c r="R249" s="230">
        <f>Q249*H249</f>
        <v>112.87535199999999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173</v>
      </c>
      <c r="AT249" s="232" t="s">
        <v>271</v>
      </c>
      <c r="AU249" s="232" t="s">
        <v>87</v>
      </c>
      <c r="AY249" s="18" t="s">
        <v>123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85</v>
      </c>
      <c r="BK249" s="233">
        <f>ROUND(I249*H249,2)</f>
        <v>0</v>
      </c>
      <c r="BL249" s="18" t="s">
        <v>129</v>
      </c>
      <c r="BM249" s="232" t="s">
        <v>300</v>
      </c>
    </row>
    <row r="250" s="13" customFormat="1">
      <c r="A250" s="13"/>
      <c r="B250" s="234"/>
      <c r="C250" s="235"/>
      <c r="D250" s="236" t="s">
        <v>131</v>
      </c>
      <c r="E250" s="237" t="s">
        <v>1</v>
      </c>
      <c r="F250" s="238" t="s">
        <v>301</v>
      </c>
      <c r="G250" s="235"/>
      <c r="H250" s="239">
        <v>735.24900000000002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131</v>
      </c>
      <c r="AU250" s="245" t="s">
        <v>87</v>
      </c>
      <c r="AV250" s="13" t="s">
        <v>87</v>
      </c>
      <c r="AW250" s="13" t="s">
        <v>32</v>
      </c>
      <c r="AX250" s="13" t="s">
        <v>85</v>
      </c>
      <c r="AY250" s="245" t="s">
        <v>123</v>
      </c>
    </row>
    <row r="251" s="13" customFormat="1">
      <c r="A251" s="13"/>
      <c r="B251" s="234"/>
      <c r="C251" s="235"/>
      <c r="D251" s="236" t="s">
        <v>131</v>
      </c>
      <c r="E251" s="235"/>
      <c r="F251" s="238" t="s">
        <v>302</v>
      </c>
      <c r="G251" s="235"/>
      <c r="H251" s="239">
        <v>742.601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131</v>
      </c>
      <c r="AU251" s="245" t="s">
        <v>87</v>
      </c>
      <c r="AV251" s="13" t="s">
        <v>87</v>
      </c>
      <c r="AW251" s="13" t="s">
        <v>4</v>
      </c>
      <c r="AX251" s="13" t="s">
        <v>85</v>
      </c>
      <c r="AY251" s="245" t="s">
        <v>123</v>
      </c>
    </row>
    <row r="252" s="2" customFormat="1" ht="24.15" customHeight="1">
      <c r="A252" s="39"/>
      <c r="B252" s="40"/>
      <c r="C252" s="271" t="s">
        <v>303</v>
      </c>
      <c r="D252" s="271" t="s">
        <v>271</v>
      </c>
      <c r="E252" s="272" t="s">
        <v>304</v>
      </c>
      <c r="F252" s="273" t="s">
        <v>305</v>
      </c>
      <c r="G252" s="274" t="s">
        <v>128</v>
      </c>
      <c r="H252" s="275">
        <v>105.496</v>
      </c>
      <c r="I252" s="276"/>
      <c r="J252" s="277">
        <f>ROUND(I252*H252,2)</f>
        <v>0</v>
      </c>
      <c r="K252" s="278"/>
      <c r="L252" s="279"/>
      <c r="M252" s="280" t="s">
        <v>1</v>
      </c>
      <c r="N252" s="281" t="s">
        <v>42</v>
      </c>
      <c r="O252" s="92"/>
      <c r="P252" s="230">
        <f>O252*H252</f>
        <v>0</v>
      </c>
      <c r="Q252" s="230">
        <v>0.152</v>
      </c>
      <c r="R252" s="230">
        <f>Q252*H252</f>
        <v>16.035391999999998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173</v>
      </c>
      <c r="AT252" s="232" t="s">
        <v>271</v>
      </c>
      <c r="AU252" s="232" t="s">
        <v>87</v>
      </c>
      <c r="AY252" s="18" t="s">
        <v>123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85</v>
      </c>
      <c r="BK252" s="233">
        <f>ROUND(I252*H252,2)</f>
        <v>0</v>
      </c>
      <c r="BL252" s="18" t="s">
        <v>129</v>
      </c>
      <c r="BM252" s="232" t="s">
        <v>306</v>
      </c>
    </row>
    <row r="253" s="2" customFormat="1">
      <c r="A253" s="39"/>
      <c r="B253" s="40"/>
      <c r="C253" s="41"/>
      <c r="D253" s="236" t="s">
        <v>144</v>
      </c>
      <c r="E253" s="41"/>
      <c r="F253" s="257" t="s">
        <v>307</v>
      </c>
      <c r="G253" s="41"/>
      <c r="H253" s="41"/>
      <c r="I253" s="258"/>
      <c r="J253" s="41"/>
      <c r="K253" s="41"/>
      <c r="L253" s="45"/>
      <c r="M253" s="259"/>
      <c r="N253" s="260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144</v>
      </c>
      <c r="AU253" s="18" t="s">
        <v>87</v>
      </c>
    </row>
    <row r="254" s="13" customFormat="1">
      <c r="A254" s="13"/>
      <c r="B254" s="234"/>
      <c r="C254" s="235"/>
      <c r="D254" s="236" t="s">
        <v>131</v>
      </c>
      <c r="E254" s="235"/>
      <c r="F254" s="238" t="s">
        <v>308</v>
      </c>
      <c r="G254" s="235"/>
      <c r="H254" s="239">
        <v>105.496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131</v>
      </c>
      <c r="AU254" s="245" t="s">
        <v>87</v>
      </c>
      <c r="AV254" s="13" t="s">
        <v>87</v>
      </c>
      <c r="AW254" s="13" t="s">
        <v>4</v>
      </c>
      <c r="AX254" s="13" t="s">
        <v>85</v>
      </c>
      <c r="AY254" s="245" t="s">
        <v>123</v>
      </c>
    </row>
    <row r="255" s="2" customFormat="1" ht="24.15" customHeight="1">
      <c r="A255" s="39"/>
      <c r="B255" s="40"/>
      <c r="C255" s="271" t="s">
        <v>309</v>
      </c>
      <c r="D255" s="271" t="s">
        <v>271</v>
      </c>
      <c r="E255" s="272" t="s">
        <v>310</v>
      </c>
      <c r="F255" s="273" t="s">
        <v>311</v>
      </c>
      <c r="G255" s="274" t="s">
        <v>128</v>
      </c>
      <c r="H255" s="275">
        <v>15.756</v>
      </c>
      <c r="I255" s="276"/>
      <c r="J255" s="277">
        <f>ROUND(I255*H255,2)</f>
        <v>0</v>
      </c>
      <c r="K255" s="278"/>
      <c r="L255" s="279"/>
      <c r="M255" s="280" t="s">
        <v>1</v>
      </c>
      <c r="N255" s="281" t="s">
        <v>42</v>
      </c>
      <c r="O255" s="92"/>
      <c r="P255" s="230">
        <f>O255*H255</f>
        <v>0</v>
      </c>
      <c r="Q255" s="230">
        <v>0.17599999999999999</v>
      </c>
      <c r="R255" s="230">
        <f>Q255*H255</f>
        <v>2.773056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173</v>
      </c>
      <c r="AT255" s="232" t="s">
        <v>271</v>
      </c>
      <c r="AU255" s="232" t="s">
        <v>87</v>
      </c>
      <c r="AY255" s="18" t="s">
        <v>123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129</v>
      </c>
      <c r="BM255" s="232" t="s">
        <v>312</v>
      </c>
    </row>
    <row r="256" s="2" customFormat="1">
      <c r="A256" s="39"/>
      <c r="B256" s="40"/>
      <c r="C256" s="41"/>
      <c r="D256" s="236" t="s">
        <v>144</v>
      </c>
      <c r="E256" s="41"/>
      <c r="F256" s="257" t="s">
        <v>280</v>
      </c>
      <c r="G256" s="41"/>
      <c r="H256" s="41"/>
      <c r="I256" s="258"/>
      <c r="J256" s="41"/>
      <c r="K256" s="41"/>
      <c r="L256" s="45"/>
      <c r="M256" s="259"/>
      <c r="N256" s="260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144</v>
      </c>
      <c r="AU256" s="18" t="s">
        <v>87</v>
      </c>
    </row>
    <row r="257" s="13" customFormat="1">
      <c r="A257" s="13"/>
      <c r="B257" s="234"/>
      <c r="C257" s="235"/>
      <c r="D257" s="236" t="s">
        <v>131</v>
      </c>
      <c r="E257" s="237" t="s">
        <v>1</v>
      </c>
      <c r="F257" s="238" t="s">
        <v>313</v>
      </c>
      <c r="G257" s="235"/>
      <c r="H257" s="239">
        <v>15.6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131</v>
      </c>
      <c r="AU257" s="245" t="s">
        <v>87</v>
      </c>
      <c r="AV257" s="13" t="s">
        <v>87</v>
      </c>
      <c r="AW257" s="13" t="s">
        <v>32</v>
      </c>
      <c r="AX257" s="13" t="s">
        <v>85</v>
      </c>
      <c r="AY257" s="245" t="s">
        <v>123</v>
      </c>
    </row>
    <row r="258" s="13" customFormat="1">
      <c r="A258" s="13"/>
      <c r="B258" s="234"/>
      <c r="C258" s="235"/>
      <c r="D258" s="236" t="s">
        <v>131</v>
      </c>
      <c r="E258" s="235"/>
      <c r="F258" s="238" t="s">
        <v>314</v>
      </c>
      <c r="G258" s="235"/>
      <c r="H258" s="239">
        <v>15.756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131</v>
      </c>
      <c r="AU258" s="245" t="s">
        <v>87</v>
      </c>
      <c r="AV258" s="13" t="s">
        <v>87</v>
      </c>
      <c r="AW258" s="13" t="s">
        <v>4</v>
      </c>
      <c r="AX258" s="13" t="s">
        <v>85</v>
      </c>
      <c r="AY258" s="245" t="s">
        <v>123</v>
      </c>
    </row>
    <row r="259" s="2" customFormat="1" ht="24.15" customHeight="1">
      <c r="A259" s="39"/>
      <c r="B259" s="40"/>
      <c r="C259" s="220" t="s">
        <v>315</v>
      </c>
      <c r="D259" s="220" t="s">
        <v>125</v>
      </c>
      <c r="E259" s="221" t="s">
        <v>316</v>
      </c>
      <c r="F259" s="222" t="s">
        <v>317</v>
      </c>
      <c r="G259" s="223" t="s">
        <v>150</v>
      </c>
      <c r="H259" s="224">
        <v>8.5999999999999996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42</v>
      </c>
      <c r="O259" s="92"/>
      <c r="P259" s="230">
        <f>O259*H259</f>
        <v>0</v>
      </c>
      <c r="Q259" s="230">
        <v>1.0000000000000001E-05</v>
      </c>
      <c r="R259" s="230">
        <f>Q259*H259</f>
        <v>8.6000000000000003E-05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129</v>
      </c>
      <c r="AT259" s="232" t="s">
        <v>125</v>
      </c>
      <c r="AU259" s="232" t="s">
        <v>87</v>
      </c>
      <c r="AY259" s="18" t="s">
        <v>123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85</v>
      </c>
      <c r="BK259" s="233">
        <f>ROUND(I259*H259,2)</f>
        <v>0</v>
      </c>
      <c r="BL259" s="18" t="s">
        <v>129</v>
      </c>
      <c r="BM259" s="232" t="s">
        <v>318</v>
      </c>
    </row>
    <row r="260" s="13" customFormat="1">
      <c r="A260" s="13"/>
      <c r="B260" s="234"/>
      <c r="C260" s="235"/>
      <c r="D260" s="236" t="s">
        <v>131</v>
      </c>
      <c r="E260" s="237" t="s">
        <v>1</v>
      </c>
      <c r="F260" s="238" t="s">
        <v>319</v>
      </c>
      <c r="G260" s="235"/>
      <c r="H260" s="239">
        <v>8.5999999999999996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131</v>
      </c>
      <c r="AU260" s="245" t="s">
        <v>87</v>
      </c>
      <c r="AV260" s="13" t="s">
        <v>87</v>
      </c>
      <c r="AW260" s="13" t="s">
        <v>32</v>
      </c>
      <c r="AX260" s="13" t="s">
        <v>85</v>
      </c>
      <c r="AY260" s="245" t="s">
        <v>123</v>
      </c>
    </row>
    <row r="261" s="2" customFormat="1" ht="24.15" customHeight="1">
      <c r="A261" s="39"/>
      <c r="B261" s="40"/>
      <c r="C261" s="220" t="s">
        <v>320</v>
      </c>
      <c r="D261" s="220" t="s">
        <v>125</v>
      </c>
      <c r="E261" s="221" t="s">
        <v>321</v>
      </c>
      <c r="F261" s="222" t="s">
        <v>322</v>
      </c>
      <c r="G261" s="223" t="s">
        <v>150</v>
      </c>
      <c r="H261" s="224">
        <v>34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42</v>
      </c>
      <c r="O261" s="92"/>
      <c r="P261" s="230">
        <f>O261*H261</f>
        <v>0</v>
      </c>
      <c r="Q261" s="230">
        <v>1.0000000000000001E-05</v>
      </c>
      <c r="R261" s="230">
        <f>Q261*H261</f>
        <v>0.00034000000000000002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129</v>
      </c>
      <c r="AT261" s="232" t="s">
        <v>125</v>
      </c>
      <c r="AU261" s="232" t="s">
        <v>87</v>
      </c>
      <c r="AY261" s="18" t="s">
        <v>123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85</v>
      </c>
      <c r="BK261" s="233">
        <f>ROUND(I261*H261,2)</f>
        <v>0</v>
      </c>
      <c r="BL261" s="18" t="s">
        <v>129</v>
      </c>
      <c r="BM261" s="232" t="s">
        <v>323</v>
      </c>
    </row>
    <row r="262" s="13" customFormat="1">
      <c r="A262" s="13"/>
      <c r="B262" s="234"/>
      <c r="C262" s="235"/>
      <c r="D262" s="236" t="s">
        <v>131</v>
      </c>
      <c r="E262" s="237" t="s">
        <v>1</v>
      </c>
      <c r="F262" s="238" t="s">
        <v>324</v>
      </c>
      <c r="G262" s="235"/>
      <c r="H262" s="239">
        <v>34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131</v>
      </c>
      <c r="AU262" s="245" t="s">
        <v>87</v>
      </c>
      <c r="AV262" s="13" t="s">
        <v>87</v>
      </c>
      <c r="AW262" s="13" t="s">
        <v>32</v>
      </c>
      <c r="AX262" s="13" t="s">
        <v>85</v>
      </c>
      <c r="AY262" s="245" t="s">
        <v>123</v>
      </c>
    </row>
    <row r="263" s="12" customFormat="1" ht="22.8" customHeight="1">
      <c r="A263" s="12"/>
      <c r="B263" s="204"/>
      <c r="C263" s="205"/>
      <c r="D263" s="206" t="s">
        <v>76</v>
      </c>
      <c r="E263" s="218" t="s">
        <v>178</v>
      </c>
      <c r="F263" s="218" t="s">
        <v>325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SUM(P264:P296)</f>
        <v>0</v>
      </c>
      <c r="Q263" s="212"/>
      <c r="R263" s="213">
        <f>SUM(R264:R296)</f>
        <v>148.66314890000001</v>
      </c>
      <c r="S263" s="212"/>
      <c r="T263" s="214">
        <f>SUM(T264:T296)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5" t="s">
        <v>85</v>
      </c>
      <c r="AT263" s="216" t="s">
        <v>76</v>
      </c>
      <c r="AU263" s="216" t="s">
        <v>85</v>
      </c>
      <c r="AY263" s="215" t="s">
        <v>123</v>
      </c>
      <c r="BK263" s="217">
        <f>SUM(BK264:BK296)</f>
        <v>0</v>
      </c>
    </row>
    <row r="264" s="2" customFormat="1" ht="24.15" customHeight="1">
      <c r="A264" s="39"/>
      <c r="B264" s="40"/>
      <c r="C264" s="220" t="s">
        <v>326</v>
      </c>
      <c r="D264" s="220" t="s">
        <v>125</v>
      </c>
      <c r="E264" s="221" t="s">
        <v>327</v>
      </c>
      <c r="F264" s="222" t="s">
        <v>328</v>
      </c>
      <c r="G264" s="223" t="s">
        <v>329</v>
      </c>
      <c r="H264" s="224">
        <v>3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42</v>
      </c>
      <c r="O264" s="92"/>
      <c r="P264" s="230">
        <f>O264*H264</f>
        <v>0</v>
      </c>
      <c r="Q264" s="230">
        <v>0.00069999999999999999</v>
      </c>
      <c r="R264" s="230">
        <f>Q264*H264</f>
        <v>0.0020999999999999999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129</v>
      </c>
      <c r="AT264" s="232" t="s">
        <v>125</v>
      </c>
      <c r="AU264" s="232" t="s">
        <v>87</v>
      </c>
      <c r="AY264" s="18" t="s">
        <v>123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85</v>
      </c>
      <c r="BK264" s="233">
        <f>ROUND(I264*H264,2)</f>
        <v>0</v>
      </c>
      <c r="BL264" s="18" t="s">
        <v>129</v>
      </c>
      <c r="BM264" s="232" t="s">
        <v>330</v>
      </c>
    </row>
    <row r="265" s="2" customFormat="1" ht="16.5" customHeight="1">
      <c r="A265" s="39"/>
      <c r="B265" s="40"/>
      <c r="C265" s="271" t="s">
        <v>331</v>
      </c>
      <c r="D265" s="271" t="s">
        <v>271</v>
      </c>
      <c r="E265" s="272" t="s">
        <v>332</v>
      </c>
      <c r="F265" s="273" t="s">
        <v>333</v>
      </c>
      <c r="G265" s="274" t="s">
        <v>329</v>
      </c>
      <c r="H265" s="275">
        <v>2</v>
      </c>
      <c r="I265" s="276"/>
      <c r="J265" s="277">
        <f>ROUND(I265*H265,2)</f>
        <v>0</v>
      </c>
      <c r="K265" s="278"/>
      <c r="L265" s="279"/>
      <c r="M265" s="280" t="s">
        <v>1</v>
      </c>
      <c r="N265" s="281" t="s">
        <v>42</v>
      </c>
      <c r="O265" s="92"/>
      <c r="P265" s="230">
        <f>O265*H265</f>
        <v>0</v>
      </c>
      <c r="Q265" s="230">
        <v>0.0077000000000000002</v>
      </c>
      <c r="R265" s="230">
        <f>Q265*H265</f>
        <v>0.015400000000000001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173</v>
      </c>
      <c r="AT265" s="232" t="s">
        <v>271</v>
      </c>
      <c r="AU265" s="232" t="s">
        <v>87</v>
      </c>
      <c r="AY265" s="18" t="s">
        <v>123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85</v>
      </c>
      <c r="BK265" s="233">
        <f>ROUND(I265*H265,2)</f>
        <v>0</v>
      </c>
      <c r="BL265" s="18" t="s">
        <v>129</v>
      </c>
      <c r="BM265" s="232" t="s">
        <v>334</v>
      </c>
    </row>
    <row r="266" s="2" customFormat="1" ht="24.15" customHeight="1">
      <c r="A266" s="39"/>
      <c r="B266" s="40"/>
      <c r="C266" s="271" t="s">
        <v>335</v>
      </c>
      <c r="D266" s="271" t="s">
        <v>271</v>
      </c>
      <c r="E266" s="272" t="s">
        <v>336</v>
      </c>
      <c r="F266" s="273" t="s">
        <v>337</v>
      </c>
      <c r="G266" s="274" t="s">
        <v>329</v>
      </c>
      <c r="H266" s="275">
        <v>1</v>
      </c>
      <c r="I266" s="276"/>
      <c r="J266" s="277">
        <f>ROUND(I266*H266,2)</f>
        <v>0</v>
      </c>
      <c r="K266" s="278"/>
      <c r="L266" s="279"/>
      <c r="M266" s="280" t="s">
        <v>1</v>
      </c>
      <c r="N266" s="281" t="s">
        <v>42</v>
      </c>
      <c r="O266" s="92"/>
      <c r="P266" s="230">
        <f>O266*H266</f>
        <v>0</v>
      </c>
      <c r="Q266" s="230">
        <v>0.0035000000000000001</v>
      </c>
      <c r="R266" s="230">
        <f>Q266*H266</f>
        <v>0.0035000000000000001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173</v>
      </c>
      <c r="AT266" s="232" t="s">
        <v>271</v>
      </c>
      <c r="AU266" s="232" t="s">
        <v>87</v>
      </c>
      <c r="AY266" s="18" t="s">
        <v>123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85</v>
      </c>
      <c r="BK266" s="233">
        <f>ROUND(I266*H266,2)</f>
        <v>0</v>
      </c>
      <c r="BL266" s="18" t="s">
        <v>129</v>
      </c>
      <c r="BM266" s="232" t="s">
        <v>338</v>
      </c>
    </row>
    <row r="267" s="2" customFormat="1" ht="24.15" customHeight="1">
      <c r="A267" s="39"/>
      <c r="B267" s="40"/>
      <c r="C267" s="220" t="s">
        <v>339</v>
      </c>
      <c r="D267" s="220" t="s">
        <v>125</v>
      </c>
      <c r="E267" s="221" t="s">
        <v>340</v>
      </c>
      <c r="F267" s="222" t="s">
        <v>341</v>
      </c>
      <c r="G267" s="223" t="s">
        <v>329</v>
      </c>
      <c r="H267" s="224">
        <v>3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42</v>
      </c>
      <c r="O267" s="92"/>
      <c r="P267" s="230">
        <f>O267*H267</f>
        <v>0</v>
      </c>
      <c r="Q267" s="230">
        <v>0.10940999999999999</v>
      </c>
      <c r="R267" s="230">
        <f>Q267*H267</f>
        <v>0.32822999999999997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129</v>
      </c>
      <c r="AT267" s="232" t="s">
        <v>125</v>
      </c>
      <c r="AU267" s="232" t="s">
        <v>87</v>
      </c>
      <c r="AY267" s="18" t="s">
        <v>123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85</v>
      </c>
      <c r="BK267" s="233">
        <f>ROUND(I267*H267,2)</f>
        <v>0</v>
      </c>
      <c r="BL267" s="18" t="s">
        <v>129</v>
      </c>
      <c r="BM267" s="232" t="s">
        <v>342</v>
      </c>
    </row>
    <row r="268" s="2" customFormat="1" ht="16.5" customHeight="1">
      <c r="A268" s="39"/>
      <c r="B268" s="40"/>
      <c r="C268" s="220" t="s">
        <v>343</v>
      </c>
      <c r="D268" s="220" t="s">
        <v>125</v>
      </c>
      <c r="E268" s="221" t="s">
        <v>344</v>
      </c>
      <c r="F268" s="222" t="s">
        <v>345</v>
      </c>
      <c r="G268" s="223" t="s">
        <v>329</v>
      </c>
      <c r="H268" s="224">
        <v>1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42</v>
      </c>
      <c r="O268" s="92"/>
      <c r="P268" s="230">
        <f>O268*H268</f>
        <v>0</v>
      </c>
      <c r="Q268" s="230">
        <v>0.00413</v>
      </c>
      <c r="R268" s="230">
        <f>Q268*H268</f>
        <v>0.00413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129</v>
      </c>
      <c r="AT268" s="232" t="s">
        <v>125</v>
      </c>
      <c r="AU268" s="232" t="s">
        <v>87</v>
      </c>
      <c r="AY268" s="18" t="s">
        <v>123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85</v>
      </c>
      <c r="BK268" s="233">
        <f>ROUND(I268*H268,2)</f>
        <v>0</v>
      </c>
      <c r="BL268" s="18" t="s">
        <v>129</v>
      </c>
      <c r="BM268" s="232" t="s">
        <v>346</v>
      </c>
    </row>
    <row r="269" s="2" customFormat="1" ht="49.05" customHeight="1">
      <c r="A269" s="39"/>
      <c r="B269" s="40"/>
      <c r="C269" s="220" t="s">
        <v>347</v>
      </c>
      <c r="D269" s="220" t="s">
        <v>125</v>
      </c>
      <c r="E269" s="221" t="s">
        <v>348</v>
      </c>
      <c r="F269" s="222" t="s">
        <v>349</v>
      </c>
      <c r="G269" s="223" t="s">
        <v>150</v>
      </c>
      <c r="H269" s="224">
        <v>417.5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42</v>
      </c>
      <c r="O269" s="92"/>
      <c r="P269" s="230">
        <f>O269*H269</f>
        <v>0</v>
      </c>
      <c r="Q269" s="230">
        <v>0.15540000000000001</v>
      </c>
      <c r="R269" s="230">
        <f>Q269*H269</f>
        <v>64.879500000000007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129</v>
      </c>
      <c r="AT269" s="232" t="s">
        <v>125</v>
      </c>
      <c r="AU269" s="232" t="s">
        <v>87</v>
      </c>
      <c r="AY269" s="18" t="s">
        <v>123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85</v>
      </c>
      <c r="BK269" s="233">
        <f>ROUND(I269*H269,2)</f>
        <v>0</v>
      </c>
      <c r="BL269" s="18" t="s">
        <v>129</v>
      </c>
      <c r="BM269" s="232" t="s">
        <v>350</v>
      </c>
    </row>
    <row r="270" s="15" customFormat="1">
      <c r="A270" s="15"/>
      <c r="B270" s="261"/>
      <c r="C270" s="262"/>
      <c r="D270" s="236" t="s">
        <v>131</v>
      </c>
      <c r="E270" s="263" t="s">
        <v>1</v>
      </c>
      <c r="F270" s="264" t="s">
        <v>351</v>
      </c>
      <c r="G270" s="262"/>
      <c r="H270" s="263" t="s">
        <v>1</v>
      </c>
      <c r="I270" s="265"/>
      <c r="J270" s="262"/>
      <c r="K270" s="262"/>
      <c r="L270" s="266"/>
      <c r="M270" s="267"/>
      <c r="N270" s="268"/>
      <c r="O270" s="268"/>
      <c r="P270" s="268"/>
      <c r="Q270" s="268"/>
      <c r="R270" s="268"/>
      <c r="S270" s="268"/>
      <c r="T270" s="26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0" t="s">
        <v>131</v>
      </c>
      <c r="AU270" s="270" t="s">
        <v>87</v>
      </c>
      <c r="AV270" s="15" t="s">
        <v>85</v>
      </c>
      <c r="AW270" s="15" t="s">
        <v>32</v>
      </c>
      <c r="AX270" s="15" t="s">
        <v>77</v>
      </c>
      <c r="AY270" s="270" t="s">
        <v>123</v>
      </c>
    </row>
    <row r="271" s="15" customFormat="1">
      <c r="A271" s="15"/>
      <c r="B271" s="261"/>
      <c r="C271" s="262"/>
      <c r="D271" s="236" t="s">
        <v>131</v>
      </c>
      <c r="E271" s="263" t="s">
        <v>1</v>
      </c>
      <c r="F271" s="264" t="s">
        <v>352</v>
      </c>
      <c r="G271" s="262"/>
      <c r="H271" s="263" t="s">
        <v>1</v>
      </c>
      <c r="I271" s="265"/>
      <c r="J271" s="262"/>
      <c r="K271" s="262"/>
      <c r="L271" s="266"/>
      <c r="M271" s="267"/>
      <c r="N271" s="268"/>
      <c r="O271" s="268"/>
      <c r="P271" s="268"/>
      <c r="Q271" s="268"/>
      <c r="R271" s="268"/>
      <c r="S271" s="268"/>
      <c r="T271" s="269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0" t="s">
        <v>131</v>
      </c>
      <c r="AU271" s="270" t="s">
        <v>87</v>
      </c>
      <c r="AV271" s="15" t="s">
        <v>85</v>
      </c>
      <c r="AW271" s="15" t="s">
        <v>32</v>
      </c>
      <c r="AX271" s="15" t="s">
        <v>77</v>
      </c>
      <c r="AY271" s="270" t="s">
        <v>123</v>
      </c>
    </row>
    <row r="272" s="13" customFormat="1">
      <c r="A272" s="13"/>
      <c r="B272" s="234"/>
      <c r="C272" s="235"/>
      <c r="D272" s="236" t="s">
        <v>131</v>
      </c>
      <c r="E272" s="237" t="s">
        <v>1</v>
      </c>
      <c r="F272" s="238" t="s">
        <v>353</v>
      </c>
      <c r="G272" s="235"/>
      <c r="H272" s="239">
        <v>3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131</v>
      </c>
      <c r="AU272" s="245" t="s">
        <v>87</v>
      </c>
      <c r="AV272" s="13" t="s">
        <v>87</v>
      </c>
      <c r="AW272" s="13" t="s">
        <v>32</v>
      </c>
      <c r="AX272" s="13" t="s">
        <v>77</v>
      </c>
      <c r="AY272" s="245" t="s">
        <v>123</v>
      </c>
    </row>
    <row r="273" s="13" customFormat="1">
      <c r="A273" s="13"/>
      <c r="B273" s="234"/>
      <c r="C273" s="235"/>
      <c r="D273" s="236" t="s">
        <v>131</v>
      </c>
      <c r="E273" s="237" t="s">
        <v>1</v>
      </c>
      <c r="F273" s="238" t="s">
        <v>354</v>
      </c>
      <c r="G273" s="235"/>
      <c r="H273" s="239">
        <v>301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131</v>
      </c>
      <c r="AU273" s="245" t="s">
        <v>87</v>
      </c>
      <c r="AV273" s="13" t="s">
        <v>87</v>
      </c>
      <c r="AW273" s="13" t="s">
        <v>32</v>
      </c>
      <c r="AX273" s="13" t="s">
        <v>77</v>
      </c>
      <c r="AY273" s="245" t="s">
        <v>123</v>
      </c>
    </row>
    <row r="274" s="16" customFormat="1">
      <c r="A274" s="16"/>
      <c r="B274" s="282"/>
      <c r="C274" s="283"/>
      <c r="D274" s="236" t="s">
        <v>131</v>
      </c>
      <c r="E274" s="284" t="s">
        <v>1</v>
      </c>
      <c r="F274" s="285" t="s">
        <v>289</v>
      </c>
      <c r="G274" s="283"/>
      <c r="H274" s="286">
        <v>304</v>
      </c>
      <c r="I274" s="287"/>
      <c r="J274" s="283"/>
      <c r="K274" s="283"/>
      <c r="L274" s="288"/>
      <c r="M274" s="289"/>
      <c r="N274" s="290"/>
      <c r="O274" s="290"/>
      <c r="P274" s="290"/>
      <c r="Q274" s="290"/>
      <c r="R274" s="290"/>
      <c r="S274" s="290"/>
      <c r="T274" s="291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92" t="s">
        <v>131</v>
      </c>
      <c r="AU274" s="292" t="s">
        <v>87</v>
      </c>
      <c r="AV274" s="16" t="s">
        <v>140</v>
      </c>
      <c r="AW274" s="16" t="s">
        <v>32</v>
      </c>
      <c r="AX274" s="16" t="s">
        <v>77</v>
      </c>
      <c r="AY274" s="292" t="s">
        <v>123</v>
      </c>
    </row>
    <row r="275" s="15" customFormat="1">
      <c r="A275" s="15"/>
      <c r="B275" s="261"/>
      <c r="C275" s="262"/>
      <c r="D275" s="236" t="s">
        <v>131</v>
      </c>
      <c r="E275" s="263" t="s">
        <v>1</v>
      </c>
      <c r="F275" s="264" t="s">
        <v>355</v>
      </c>
      <c r="G275" s="262"/>
      <c r="H275" s="263" t="s">
        <v>1</v>
      </c>
      <c r="I275" s="265"/>
      <c r="J275" s="262"/>
      <c r="K275" s="262"/>
      <c r="L275" s="266"/>
      <c r="M275" s="267"/>
      <c r="N275" s="268"/>
      <c r="O275" s="268"/>
      <c r="P275" s="268"/>
      <c r="Q275" s="268"/>
      <c r="R275" s="268"/>
      <c r="S275" s="268"/>
      <c r="T275" s="269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0" t="s">
        <v>131</v>
      </c>
      <c r="AU275" s="270" t="s">
        <v>87</v>
      </c>
      <c r="AV275" s="15" t="s">
        <v>85</v>
      </c>
      <c r="AW275" s="15" t="s">
        <v>32</v>
      </c>
      <c r="AX275" s="15" t="s">
        <v>77</v>
      </c>
      <c r="AY275" s="270" t="s">
        <v>123</v>
      </c>
    </row>
    <row r="276" s="13" customFormat="1">
      <c r="A276" s="13"/>
      <c r="B276" s="234"/>
      <c r="C276" s="235"/>
      <c r="D276" s="236" t="s">
        <v>131</v>
      </c>
      <c r="E276" s="237" t="s">
        <v>1</v>
      </c>
      <c r="F276" s="238" t="s">
        <v>356</v>
      </c>
      <c r="G276" s="235"/>
      <c r="H276" s="239">
        <v>31.5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131</v>
      </c>
      <c r="AU276" s="245" t="s">
        <v>87</v>
      </c>
      <c r="AV276" s="13" t="s">
        <v>87</v>
      </c>
      <c r="AW276" s="13" t="s">
        <v>32</v>
      </c>
      <c r="AX276" s="13" t="s">
        <v>77</v>
      </c>
      <c r="AY276" s="245" t="s">
        <v>123</v>
      </c>
    </row>
    <row r="277" s="13" customFormat="1">
      <c r="A277" s="13"/>
      <c r="B277" s="234"/>
      <c r="C277" s="235"/>
      <c r="D277" s="236" t="s">
        <v>131</v>
      </c>
      <c r="E277" s="237" t="s">
        <v>1</v>
      </c>
      <c r="F277" s="238" t="s">
        <v>357</v>
      </c>
      <c r="G277" s="235"/>
      <c r="H277" s="239">
        <v>82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131</v>
      </c>
      <c r="AU277" s="245" t="s">
        <v>87</v>
      </c>
      <c r="AV277" s="13" t="s">
        <v>87</v>
      </c>
      <c r="AW277" s="13" t="s">
        <v>32</v>
      </c>
      <c r="AX277" s="13" t="s">
        <v>77</v>
      </c>
      <c r="AY277" s="245" t="s">
        <v>123</v>
      </c>
    </row>
    <row r="278" s="16" customFormat="1">
      <c r="A278" s="16"/>
      <c r="B278" s="282"/>
      <c r="C278" s="283"/>
      <c r="D278" s="236" t="s">
        <v>131</v>
      </c>
      <c r="E278" s="284" t="s">
        <v>1</v>
      </c>
      <c r="F278" s="285" t="s">
        <v>289</v>
      </c>
      <c r="G278" s="283"/>
      <c r="H278" s="286">
        <v>113.5</v>
      </c>
      <c r="I278" s="287"/>
      <c r="J278" s="283"/>
      <c r="K278" s="283"/>
      <c r="L278" s="288"/>
      <c r="M278" s="289"/>
      <c r="N278" s="290"/>
      <c r="O278" s="290"/>
      <c r="P278" s="290"/>
      <c r="Q278" s="290"/>
      <c r="R278" s="290"/>
      <c r="S278" s="290"/>
      <c r="T278" s="291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92" t="s">
        <v>131</v>
      </c>
      <c r="AU278" s="292" t="s">
        <v>87</v>
      </c>
      <c r="AV278" s="16" t="s">
        <v>140</v>
      </c>
      <c r="AW278" s="16" t="s">
        <v>32</v>
      </c>
      <c r="AX278" s="16" t="s">
        <v>77</v>
      </c>
      <c r="AY278" s="292" t="s">
        <v>123</v>
      </c>
    </row>
    <row r="279" s="14" customFormat="1">
      <c r="A279" s="14"/>
      <c r="B279" s="246"/>
      <c r="C279" s="247"/>
      <c r="D279" s="236" t="s">
        <v>131</v>
      </c>
      <c r="E279" s="248" t="s">
        <v>1</v>
      </c>
      <c r="F279" s="249" t="s">
        <v>139</v>
      </c>
      <c r="G279" s="247"/>
      <c r="H279" s="250">
        <v>417.5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131</v>
      </c>
      <c r="AU279" s="256" t="s">
        <v>87</v>
      </c>
      <c r="AV279" s="14" t="s">
        <v>129</v>
      </c>
      <c r="AW279" s="14" t="s">
        <v>32</v>
      </c>
      <c r="AX279" s="14" t="s">
        <v>85</v>
      </c>
      <c r="AY279" s="256" t="s">
        <v>123</v>
      </c>
    </row>
    <row r="280" s="2" customFormat="1" ht="16.5" customHeight="1">
      <c r="A280" s="39"/>
      <c r="B280" s="40"/>
      <c r="C280" s="271" t="s">
        <v>358</v>
      </c>
      <c r="D280" s="271" t="s">
        <v>271</v>
      </c>
      <c r="E280" s="272" t="s">
        <v>359</v>
      </c>
      <c r="F280" s="273" t="s">
        <v>360</v>
      </c>
      <c r="G280" s="274" t="s">
        <v>150</v>
      </c>
      <c r="H280" s="275">
        <v>310.07999999999998</v>
      </c>
      <c r="I280" s="276"/>
      <c r="J280" s="277">
        <f>ROUND(I280*H280,2)</f>
        <v>0</v>
      </c>
      <c r="K280" s="278"/>
      <c r="L280" s="279"/>
      <c r="M280" s="280" t="s">
        <v>1</v>
      </c>
      <c r="N280" s="281" t="s">
        <v>42</v>
      </c>
      <c r="O280" s="92"/>
      <c r="P280" s="230">
        <f>O280*H280</f>
        <v>0</v>
      </c>
      <c r="Q280" s="230">
        <v>0.080000000000000002</v>
      </c>
      <c r="R280" s="230">
        <f>Q280*H280</f>
        <v>24.8064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173</v>
      </c>
      <c r="AT280" s="232" t="s">
        <v>271</v>
      </c>
      <c r="AU280" s="232" t="s">
        <v>87</v>
      </c>
      <c r="AY280" s="18" t="s">
        <v>123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85</v>
      </c>
      <c r="BK280" s="233">
        <f>ROUND(I280*H280,2)</f>
        <v>0</v>
      </c>
      <c r="BL280" s="18" t="s">
        <v>129</v>
      </c>
      <c r="BM280" s="232" t="s">
        <v>361</v>
      </c>
    </row>
    <row r="281" s="2" customFormat="1">
      <c r="A281" s="39"/>
      <c r="B281" s="40"/>
      <c r="C281" s="41"/>
      <c r="D281" s="236" t="s">
        <v>144</v>
      </c>
      <c r="E281" s="41"/>
      <c r="F281" s="257" t="s">
        <v>362</v>
      </c>
      <c r="G281" s="41"/>
      <c r="H281" s="41"/>
      <c r="I281" s="258"/>
      <c r="J281" s="41"/>
      <c r="K281" s="41"/>
      <c r="L281" s="45"/>
      <c r="M281" s="259"/>
      <c r="N281" s="260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144</v>
      </c>
      <c r="AU281" s="18" t="s">
        <v>87</v>
      </c>
    </row>
    <row r="282" s="13" customFormat="1">
      <c r="A282" s="13"/>
      <c r="B282" s="234"/>
      <c r="C282" s="235"/>
      <c r="D282" s="236" t="s">
        <v>131</v>
      </c>
      <c r="E282" s="235"/>
      <c r="F282" s="238" t="s">
        <v>363</v>
      </c>
      <c r="G282" s="235"/>
      <c r="H282" s="239">
        <v>310.07999999999998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131</v>
      </c>
      <c r="AU282" s="245" t="s">
        <v>87</v>
      </c>
      <c r="AV282" s="13" t="s">
        <v>87</v>
      </c>
      <c r="AW282" s="13" t="s">
        <v>4</v>
      </c>
      <c r="AX282" s="13" t="s">
        <v>85</v>
      </c>
      <c r="AY282" s="245" t="s">
        <v>123</v>
      </c>
    </row>
    <row r="283" s="2" customFormat="1" ht="24.15" customHeight="1">
      <c r="A283" s="39"/>
      <c r="B283" s="40"/>
      <c r="C283" s="271" t="s">
        <v>364</v>
      </c>
      <c r="D283" s="271" t="s">
        <v>271</v>
      </c>
      <c r="E283" s="272" t="s">
        <v>365</v>
      </c>
      <c r="F283" s="273" t="s">
        <v>366</v>
      </c>
      <c r="G283" s="274" t="s">
        <v>150</v>
      </c>
      <c r="H283" s="275">
        <v>115.77</v>
      </c>
      <c r="I283" s="276"/>
      <c r="J283" s="277">
        <f>ROUND(I283*H283,2)</f>
        <v>0</v>
      </c>
      <c r="K283" s="278"/>
      <c r="L283" s="279"/>
      <c r="M283" s="280" t="s">
        <v>1</v>
      </c>
      <c r="N283" s="281" t="s">
        <v>42</v>
      </c>
      <c r="O283" s="92"/>
      <c r="P283" s="230">
        <f>O283*H283</f>
        <v>0</v>
      </c>
      <c r="Q283" s="230">
        <v>0.048300000000000003</v>
      </c>
      <c r="R283" s="230">
        <f>Q283*H283</f>
        <v>5.591691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173</v>
      </c>
      <c r="AT283" s="232" t="s">
        <v>271</v>
      </c>
      <c r="AU283" s="232" t="s">
        <v>87</v>
      </c>
      <c r="AY283" s="18" t="s">
        <v>123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85</v>
      </c>
      <c r="BK283" s="233">
        <f>ROUND(I283*H283,2)</f>
        <v>0</v>
      </c>
      <c r="BL283" s="18" t="s">
        <v>129</v>
      </c>
      <c r="BM283" s="232" t="s">
        <v>367</v>
      </c>
    </row>
    <row r="284" s="13" customFormat="1">
      <c r="A284" s="13"/>
      <c r="B284" s="234"/>
      <c r="C284" s="235"/>
      <c r="D284" s="236" t="s">
        <v>131</v>
      </c>
      <c r="E284" s="235"/>
      <c r="F284" s="238" t="s">
        <v>368</v>
      </c>
      <c r="G284" s="235"/>
      <c r="H284" s="239">
        <v>115.77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131</v>
      </c>
      <c r="AU284" s="245" t="s">
        <v>87</v>
      </c>
      <c r="AV284" s="13" t="s">
        <v>87</v>
      </c>
      <c r="AW284" s="13" t="s">
        <v>4</v>
      </c>
      <c r="AX284" s="13" t="s">
        <v>85</v>
      </c>
      <c r="AY284" s="245" t="s">
        <v>123</v>
      </c>
    </row>
    <row r="285" s="2" customFormat="1" ht="49.05" customHeight="1">
      <c r="A285" s="39"/>
      <c r="B285" s="40"/>
      <c r="C285" s="220" t="s">
        <v>369</v>
      </c>
      <c r="D285" s="220" t="s">
        <v>125</v>
      </c>
      <c r="E285" s="221" t="s">
        <v>370</v>
      </c>
      <c r="F285" s="222" t="s">
        <v>371</v>
      </c>
      <c r="G285" s="223" t="s">
        <v>150</v>
      </c>
      <c r="H285" s="224">
        <v>75.5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42</v>
      </c>
      <c r="O285" s="92"/>
      <c r="P285" s="230">
        <f>O285*H285</f>
        <v>0</v>
      </c>
      <c r="Q285" s="230">
        <v>0.1295</v>
      </c>
      <c r="R285" s="230">
        <f>Q285*H285</f>
        <v>9.7772500000000004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129</v>
      </c>
      <c r="AT285" s="232" t="s">
        <v>125</v>
      </c>
      <c r="AU285" s="232" t="s">
        <v>87</v>
      </c>
      <c r="AY285" s="18" t="s">
        <v>123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85</v>
      </c>
      <c r="BK285" s="233">
        <f>ROUND(I285*H285,2)</f>
        <v>0</v>
      </c>
      <c r="BL285" s="18" t="s">
        <v>129</v>
      </c>
      <c r="BM285" s="232" t="s">
        <v>372</v>
      </c>
    </row>
    <row r="286" s="13" customFormat="1">
      <c r="A286" s="13"/>
      <c r="B286" s="234"/>
      <c r="C286" s="235"/>
      <c r="D286" s="236" t="s">
        <v>131</v>
      </c>
      <c r="E286" s="237" t="s">
        <v>1</v>
      </c>
      <c r="F286" s="238" t="s">
        <v>373</v>
      </c>
      <c r="G286" s="235"/>
      <c r="H286" s="239">
        <v>75.5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131</v>
      </c>
      <c r="AU286" s="245" t="s">
        <v>87</v>
      </c>
      <c r="AV286" s="13" t="s">
        <v>87</v>
      </c>
      <c r="AW286" s="13" t="s">
        <v>32</v>
      </c>
      <c r="AX286" s="13" t="s">
        <v>85</v>
      </c>
      <c r="AY286" s="245" t="s">
        <v>123</v>
      </c>
    </row>
    <row r="287" s="2" customFormat="1" ht="16.5" customHeight="1">
      <c r="A287" s="39"/>
      <c r="B287" s="40"/>
      <c r="C287" s="271" t="s">
        <v>374</v>
      </c>
      <c r="D287" s="271" t="s">
        <v>271</v>
      </c>
      <c r="E287" s="272" t="s">
        <v>375</v>
      </c>
      <c r="F287" s="273" t="s">
        <v>376</v>
      </c>
      <c r="G287" s="274" t="s">
        <v>150</v>
      </c>
      <c r="H287" s="275">
        <v>77.010000000000005</v>
      </c>
      <c r="I287" s="276"/>
      <c r="J287" s="277">
        <f>ROUND(I287*H287,2)</f>
        <v>0</v>
      </c>
      <c r="K287" s="278"/>
      <c r="L287" s="279"/>
      <c r="M287" s="280" t="s">
        <v>1</v>
      </c>
      <c r="N287" s="281" t="s">
        <v>42</v>
      </c>
      <c r="O287" s="92"/>
      <c r="P287" s="230">
        <f>O287*H287</f>
        <v>0</v>
      </c>
      <c r="Q287" s="230">
        <v>0.056120000000000003</v>
      </c>
      <c r="R287" s="230">
        <f>Q287*H287</f>
        <v>4.3218012000000003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173</v>
      </c>
      <c r="AT287" s="232" t="s">
        <v>271</v>
      </c>
      <c r="AU287" s="232" t="s">
        <v>87</v>
      </c>
      <c r="AY287" s="18" t="s">
        <v>123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85</v>
      </c>
      <c r="BK287" s="233">
        <f>ROUND(I287*H287,2)</f>
        <v>0</v>
      </c>
      <c r="BL287" s="18" t="s">
        <v>129</v>
      </c>
      <c r="BM287" s="232" t="s">
        <v>377</v>
      </c>
    </row>
    <row r="288" s="13" customFormat="1">
      <c r="A288" s="13"/>
      <c r="B288" s="234"/>
      <c r="C288" s="235"/>
      <c r="D288" s="236" t="s">
        <v>131</v>
      </c>
      <c r="E288" s="235"/>
      <c r="F288" s="238" t="s">
        <v>378</v>
      </c>
      <c r="G288" s="235"/>
      <c r="H288" s="239">
        <v>77.010000000000005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131</v>
      </c>
      <c r="AU288" s="245" t="s">
        <v>87</v>
      </c>
      <c r="AV288" s="13" t="s">
        <v>87</v>
      </c>
      <c r="AW288" s="13" t="s">
        <v>4</v>
      </c>
      <c r="AX288" s="13" t="s">
        <v>85</v>
      </c>
      <c r="AY288" s="245" t="s">
        <v>123</v>
      </c>
    </row>
    <row r="289" s="2" customFormat="1" ht="24.15" customHeight="1">
      <c r="A289" s="39"/>
      <c r="B289" s="40"/>
      <c r="C289" s="220" t="s">
        <v>379</v>
      </c>
      <c r="D289" s="220" t="s">
        <v>125</v>
      </c>
      <c r="E289" s="221" t="s">
        <v>380</v>
      </c>
      <c r="F289" s="222" t="s">
        <v>381</v>
      </c>
      <c r="G289" s="223" t="s">
        <v>135</v>
      </c>
      <c r="H289" s="224">
        <v>17.254999999999999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42</v>
      </c>
      <c r="O289" s="92"/>
      <c r="P289" s="230">
        <f>O289*H289</f>
        <v>0</v>
      </c>
      <c r="Q289" s="230">
        <v>2.2563399999999998</v>
      </c>
      <c r="R289" s="230">
        <f>Q289*H289</f>
        <v>38.933146699999995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129</v>
      </c>
      <c r="AT289" s="232" t="s">
        <v>125</v>
      </c>
      <c r="AU289" s="232" t="s">
        <v>87</v>
      </c>
      <c r="AY289" s="18" t="s">
        <v>123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85</v>
      </c>
      <c r="BK289" s="233">
        <f>ROUND(I289*H289,2)</f>
        <v>0</v>
      </c>
      <c r="BL289" s="18" t="s">
        <v>129</v>
      </c>
      <c r="BM289" s="232" t="s">
        <v>382</v>
      </c>
    </row>
    <row r="290" s="2" customFormat="1">
      <c r="A290" s="39"/>
      <c r="B290" s="40"/>
      <c r="C290" s="41"/>
      <c r="D290" s="236" t="s">
        <v>144</v>
      </c>
      <c r="E290" s="41"/>
      <c r="F290" s="257" t="s">
        <v>383</v>
      </c>
      <c r="G290" s="41"/>
      <c r="H290" s="41"/>
      <c r="I290" s="258"/>
      <c r="J290" s="41"/>
      <c r="K290" s="41"/>
      <c r="L290" s="45"/>
      <c r="M290" s="259"/>
      <c r="N290" s="260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144</v>
      </c>
      <c r="AU290" s="18" t="s">
        <v>87</v>
      </c>
    </row>
    <row r="291" s="13" customFormat="1">
      <c r="A291" s="13"/>
      <c r="B291" s="234"/>
      <c r="C291" s="235"/>
      <c r="D291" s="236" t="s">
        <v>131</v>
      </c>
      <c r="E291" s="237" t="s">
        <v>1</v>
      </c>
      <c r="F291" s="238" t="s">
        <v>384</v>
      </c>
      <c r="G291" s="235"/>
      <c r="H291" s="239">
        <v>17.254999999999999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131</v>
      </c>
      <c r="AU291" s="245" t="s">
        <v>87</v>
      </c>
      <c r="AV291" s="13" t="s">
        <v>87</v>
      </c>
      <c r="AW291" s="13" t="s">
        <v>32</v>
      </c>
      <c r="AX291" s="13" t="s">
        <v>85</v>
      </c>
      <c r="AY291" s="245" t="s">
        <v>123</v>
      </c>
    </row>
    <row r="292" s="2" customFormat="1" ht="21.75" customHeight="1">
      <c r="A292" s="39"/>
      <c r="B292" s="40"/>
      <c r="C292" s="220" t="s">
        <v>385</v>
      </c>
      <c r="D292" s="220" t="s">
        <v>125</v>
      </c>
      <c r="E292" s="221" t="s">
        <v>386</v>
      </c>
      <c r="F292" s="222" t="s">
        <v>387</v>
      </c>
      <c r="G292" s="223" t="s">
        <v>150</v>
      </c>
      <c r="H292" s="224">
        <v>31.5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42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129</v>
      </c>
      <c r="AT292" s="232" t="s">
        <v>125</v>
      </c>
      <c r="AU292" s="232" t="s">
        <v>87</v>
      </c>
      <c r="AY292" s="18" t="s">
        <v>123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85</v>
      </c>
      <c r="BK292" s="233">
        <f>ROUND(I292*H292,2)</f>
        <v>0</v>
      </c>
      <c r="BL292" s="18" t="s">
        <v>129</v>
      </c>
      <c r="BM292" s="232" t="s">
        <v>388</v>
      </c>
    </row>
    <row r="293" s="15" customFormat="1">
      <c r="A293" s="15"/>
      <c r="B293" s="261"/>
      <c r="C293" s="262"/>
      <c r="D293" s="236" t="s">
        <v>131</v>
      </c>
      <c r="E293" s="263" t="s">
        <v>1</v>
      </c>
      <c r="F293" s="264" t="s">
        <v>234</v>
      </c>
      <c r="G293" s="262"/>
      <c r="H293" s="263" t="s">
        <v>1</v>
      </c>
      <c r="I293" s="265"/>
      <c r="J293" s="262"/>
      <c r="K293" s="262"/>
      <c r="L293" s="266"/>
      <c r="M293" s="267"/>
      <c r="N293" s="268"/>
      <c r="O293" s="268"/>
      <c r="P293" s="268"/>
      <c r="Q293" s="268"/>
      <c r="R293" s="268"/>
      <c r="S293" s="268"/>
      <c r="T293" s="26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0" t="s">
        <v>131</v>
      </c>
      <c r="AU293" s="270" t="s">
        <v>87</v>
      </c>
      <c r="AV293" s="15" t="s">
        <v>85</v>
      </c>
      <c r="AW293" s="15" t="s">
        <v>32</v>
      </c>
      <c r="AX293" s="15" t="s">
        <v>77</v>
      </c>
      <c r="AY293" s="270" t="s">
        <v>123</v>
      </c>
    </row>
    <row r="294" s="13" customFormat="1">
      <c r="A294" s="13"/>
      <c r="B294" s="234"/>
      <c r="C294" s="235"/>
      <c r="D294" s="236" t="s">
        <v>131</v>
      </c>
      <c r="E294" s="237" t="s">
        <v>1</v>
      </c>
      <c r="F294" s="238" t="s">
        <v>389</v>
      </c>
      <c r="G294" s="235"/>
      <c r="H294" s="239">
        <v>8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131</v>
      </c>
      <c r="AU294" s="245" t="s">
        <v>87</v>
      </c>
      <c r="AV294" s="13" t="s">
        <v>87</v>
      </c>
      <c r="AW294" s="13" t="s">
        <v>32</v>
      </c>
      <c r="AX294" s="13" t="s">
        <v>77</v>
      </c>
      <c r="AY294" s="245" t="s">
        <v>123</v>
      </c>
    </row>
    <row r="295" s="13" customFormat="1">
      <c r="A295" s="13"/>
      <c r="B295" s="234"/>
      <c r="C295" s="235"/>
      <c r="D295" s="236" t="s">
        <v>131</v>
      </c>
      <c r="E295" s="237" t="s">
        <v>1</v>
      </c>
      <c r="F295" s="238" t="s">
        <v>390</v>
      </c>
      <c r="G295" s="235"/>
      <c r="H295" s="239">
        <v>23.5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131</v>
      </c>
      <c r="AU295" s="245" t="s">
        <v>87</v>
      </c>
      <c r="AV295" s="13" t="s">
        <v>87</v>
      </c>
      <c r="AW295" s="13" t="s">
        <v>32</v>
      </c>
      <c r="AX295" s="13" t="s">
        <v>77</v>
      </c>
      <c r="AY295" s="245" t="s">
        <v>123</v>
      </c>
    </row>
    <row r="296" s="14" customFormat="1">
      <c r="A296" s="14"/>
      <c r="B296" s="246"/>
      <c r="C296" s="247"/>
      <c r="D296" s="236" t="s">
        <v>131</v>
      </c>
      <c r="E296" s="248" t="s">
        <v>1</v>
      </c>
      <c r="F296" s="249" t="s">
        <v>139</v>
      </c>
      <c r="G296" s="247"/>
      <c r="H296" s="250">
        <v>31.5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131</v>
      </c>
      <c r="AU296" s="256" t="s">
        <v>87</v>
      </c>
      <c r="AV296" s="14" t="s">
        <v>129</v>
      </c>
      <c r="AW296" s="14" t="s">
        <v>32</v>
      </c>
      <c r="AX296" s="14" t="s">
        <v>85</v>
      </c>
      <c r="AY296" s="256" t="s">
        <v>123</v>
      </c>
    </row>
    <row r="297" s="12" customFormat="1" ht="22.8" customHeight="1">
      <c r="A297" s="12"/>
      <c r="B297" s="204"/>
      <c r="C297" s="205"/>
      <c r="D297" s="206" t="s">
        <v>76</v>
      </c>
      <c r="E297" s="218" t="s">
        <v>391</v>
      </c>
      <c r="F297" s="218" t="s">
        <v>392</v>
      </c>
      <c r="G297" s="205"/>
      <c r="H297" s="205"/>
      <c r="I297" s="208"/>
      <c r="J297" s="219">
        <f>BK297</f>
        <v>0</v>
      </c>
      <c r="K297" s="205"/>
      <c r="L297" s="210"/>
      <c r="M297" s="211"/>
      <c r="N297" s="212"/>
      <c r="O297" s="212"/>
      <c r="P297" s="213">
        <f>SUM(P298:P304)</f>
        <v>0</v>
      </c>
      <c r="Q297" s="212"/>
      <c r="R297" s="213">
        <f>SUM(R298:R304)</f>
        <v>0</v>
      </c>
      <c r="S297" s="212"/>
      <c r="T297" s="214">
        <f>SUM(T298:T304)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85</v>
      </c>
      <c r="AT297" s="216" t="s">
        <v>76</v>
      </c>
      <c r="AU297" s="216" t="s">
        <v>85</v>
      </c>
      <c r="AY297" s="215" t="s">
        <v>123</v>
      </c>
      <c r="BK297" s="217">
        <f>SUM(BK298:BK304)</f>
        <v>0</v>
      </c>
    </row>
    <row r="298" s="2" customFormat="1" ht="16.5" customHeight="1">
      <c r="A298" s="39"/>
      <c r="B298" s="40"/>
      <c r="C298" s="220" t="s">
        <v>393</v>
      </c>
      <c r="D298" s="220" t="s">
        <v>125</v>
      </c>
      <c r="E298" s="221" t="s">
        <v>394</v>
      </c>
      <c r="F298" s="222" t="s">
        <v>395</v>
      </c>
      <c r="G298" s="223" t="s">
        <v>192</v>
      </c>
      <c r="H298" s="224">
        <v>8.6649999999999991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42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129</v>
      </c>
      <c r="AT298" s="232" t="s">
        <v>125</v>
      </c>
      <c r="AU298" s="232" t="s">
        <v>87</v>
      </c>
      <c r="AY298" s="18" t="s">
        <v>123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85</v>
      </c>
      <c r="BK298" s="233">
        <f>ROUND(I298*H298,2)</f>
        <v>0</v>
      </c>
      <c r="BL298" s="18" t="s">
        <v>129</v>
      </c>
      <c r="BM298" s="232" t="s">
        <v>396</v>
      </c>
    </row>
    <row r="299" s="2" customFormat="1" ht="24.15" customHeight="1">
      <c r="A299" s="39"/>
      <c r="B299" s="40"/>
      <c r="C299" s="220" t="s">
        <v>397</v>
      </c>
      <c r="D299" s="220" t="s">
        <v>125</v>
      </c>
      <c r="E299" s="221" t="s">
        <v>398</v>
      </c>
      <c r="F299" s="222" t="s">
        <v>399</v>
      </c>
      <c r="G299" s="223" t="s">
        <v>192</v>
      </c>
      <c r="H299" s="224">
        <v>51.990000000000002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42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129</v>
      </c>
      <c r="AT299" s="232" t="s">
        <v>125</v>
      </c>
      <c r="AU299" s="232" t="s">
        <v>87</v>
      </c>
      <c r="AY299" s="18" t="s">
        <v>123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85</v>
      </c>
      <c r="BK299" s="233">
        <f>ROUND(I299*H299,2)</f>
        <v>0</v>
      </c>
      <c r="BL299" s="18" t="s">
        <v>129</v>
      </c>
      <c r="BM299" s="232" t="s">
        <v>400</v>
      </c>
    </row>
    <row r="300" s="2" customFormat="1">
      <c r="A300" s="39"/>
      <c r="B300" s="40"/>
      <c r="C300" s="41"/>
      <c r="D300" s="236" t="s">
        <v>144</v>
      </c>
      <c r="E300" s="41"/>
      <c r="F300" s="257" t="s">
        <v>182</v>
      </c>
      <c r="G300" s="41"/>
      <c r="H300" s="41"/>
      <c r="I300" s="258"/>
      <c r="J300" s="41"/>
      <c r="K300" s="41"/>
      <c r="L300" s="45"/>
      <c r="M300" s="259"/>
      <c r="N300" s="260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144</v>
      </c>
      <c r="AU300" s="18" t="s">
        <v>87</v>
      </c>
    </row>
    <row r="301" s="13" customFormat="1">
      <c r="A301" s="13"/>
      <c r="B301" s="234"/>
      <c r="C301" s="235"/>
      <c r="D301" s="236" t="s">
        <v>131</v>
      </c>
      <c r="E301" s="235"/>
      <c r="F301" s="238" t="s">
        <v>401</v>
      </c>
      <c r="G301" s="235"/>
      <c r="H301" s="239">
        <v>51.990000000000002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131</v>
      </c>
      <c r="AU301" s="245" t="s">
        <v>87</v>
      </c>
      <c r="AV301" s="13" t="s">
        <v>87</v>
      </c>
      <c r="AW301" s="13" t="s">
        <v>4</v>
      </c>
      <c r="AX301" s="13" t="s">
        <v>85</v>
      </c>
      <c r="AY301" s="245" t="s">
        <v>123</v>
      </c>
    </row>
    <row r="302" s="2" customFormat="1" ht="24.15" customHeight="1">
      <c r="A302" s="39"/>
      <c r="B302" s="40"/>
      <c r="C302" s="220" t="s">
        <v>402</v>
      </c>
      <c r="D302" s="220" t="s">
        <v>125</v>
      </c>
      <c r="E302" s="221" t="s">
        <v>403</v>
      </c>
      <c r="F302" s="222" t="s">
        <v>404</v>
      </c>
      <c r="G302" s="223" t="s">
        <v>192</v>
      </c>
      <c r="H302" s="224">
        <v>36.473999999999997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42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129</v>
      </c>
      <c r="AT302" s="232" t="s">
        <v>125</v>
      </c>
      <c r="AU302" s="232" t="s">
        <v>87</v>
      </c>
      <c r="AY302" s="18" t="s">
        <v>123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85</v>
      </c>
      <c r="BK302" s="233">
        <f>ROUND(I302*H302,2)</f>
        <v>0</v>
      </c>
      <c r="BL302" s="18" t="s">
        <v>129</v>
      </c>
      <c r="BM302" s="232" t="s">
        <v>405</v>
      </c>
    </row>
    <row r="303" s="2" customFormat="1" ht="33" customHeight="1">
      <c r="A303" s="39"/>
      <c r="B303" s="40"/>
      <c r="C303" s="220" t="s">
        <v>406</v>
      </c>
      <c r="D303" s="220" t="s">
        <v>125</v>
      </c>
      <c r="E303" s="221" t="s">
        <v>407</v>
      </c>
      <c r="F303" s="222" t="s">
        <v>408</v>
      </c>
      <c r="G303" s="223" t="s">
        <v>192</v>
      </c>
      <c r="H303" s="224">
        <v>2.851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42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129</v>
      </c>
      <c r="AT303" s="232" t="s">
        <v>125</v>
      </c>
      <c r="AU303" s="232" t="s">
        <v>87</v>
      </c>
      <c r="AY303" s="18" t="s">
        <v>123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85</v>
      </c>
      <c r="BK303" s="233">
        <f>ROUND(I303*H303,2)</f>
        <v>0</v>
      </c>
      <c r="BL303" s="18" t="s">
        <v>129</v>
      </c>
      <c r="BM303" s="232" t="s">
        <v>409</v>
      </c>
    </row>
    <row r="304" s="2" customFormat="1" ht="44.25" customHeight="1">
      <c r="A304" s="39"/>
      <c r="B304" s="40"/>
      <c r="C304" s="220" t="s">
        <v>410</v>
      </c>
      <c r="D304" s="220" t="s">
        <v>125</v>
      </c>
      <c r="E304" s="221" t="s">
        <v>411</v>
      </c>
      <c r="F304" s="222" t="s">
        <v>412</v>
      </c>
      <c r="G304" s="223" t="s">
        <v>192</v>
      </c>
      <c r="H304" s="224">
        <v>5.8140000000000001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42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129</v>
      </c>
      <c r="AT304" s="232" t="s">
        <v>125</v>
      </c>
      <c r="AU304" s="232" t="s">
        <v>87</v>
      </c>
      <c r="AY304" s="18" t="s">
        <v>123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85</v>
      </c>
      <c r="BK304" s="233">
        <f>ROUND(I304*H304,2)</f>
        <v>0</v>
      </c>
      <c r="BL304" s="18" t="s">
        <v>129</v>
      </c>
      <c r="BM304" s="232" t="s">
        <v>413</v>
      </c>
    </row>
    <row r="305" s="12" customFormat="1" ht="22.8" customHeight="1">
      <c r="A305" s="12"/>
      <c r="B305" s="204"/>
      <c r="C305" s="205"/>
      <c r="D305" s="206" t="s">
        <v>76</v>
      </c>
      <c r="E305" s="218" t="s">
        <v>414</v>
      </c>
      <c r="F305" s="218" t="s">
        <v>415</v>
      </c>
      <c r="G305" s="205"/>
      <c r="H305" s="205"/>
      <c r="I305" s="208"/>
      <c r="J305" s="219">
        <f>BK305</f>
        <v>0</v>
      </c>
      <c r="K305" s="205"/>
      <c r="L305" s="210"/>
      <c r="M305" s="211"/>
      <c r="N305" s="212"/>
      <c r="O305" s="212"/>
      <c r="P305" s="213">
        <f>P306</f>
        <v>0</v>
      </c>
      <c r="Q305" s="212"/>
      <c r="R305" s="213">
        <f>R306</f>
        <v>0</v>
      </c>
      <c r="S305" s="212"/>
      <c r="T305" s="214">
        <f>T306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5" t="s">
        <v>85</v>
      </c>
      <c r="AT305" s="216" t="s">
        <v>76</v>
      </c>
      <c r="AU305" s="216" t="s">
        <v>85</v>
      </c>
      <c r="AY305" s="215" t="s">
        <v>123</v>
      </c>
      <c r="BK305" s="217">
        <f>BK306</f>
        <v>0</v>
      </c>
    </row>
    <row r="306" s="2" customFormat="1" ht="24.15" customHeight="1">
      <c r="A306" s="39"/>
      <c r="B306" s="40"/>
      <c r="C306" s="220" t="s">
        <v>416</v>
      </c>
      <c r="D306" s="220" t="s">
        <v>125</v>
      </c>
      <c r="E306" s="221" t="s">
        <v>417</v>
      </c>
      <c r="F306" s="222" t="s">
        <v>418</v>
      </c>
      <c r="G306" s="223" t="s">
        <v>192</v>
      </c>
      <c r="H306" s="224">
        <v>399.21699999999998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42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129</v>
      </c>
      <c r="AT306" s="232" t="s">
        <v>125</v>
      </c>
      <c r="AU306" s="232" t="s">
        <v>87</v>
      </c>
      <c r="AY306" s="18" t="s">
        <v>123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85</v>
      </c>
      <c r="BK306" s="233">
        <f>ROUND(I306*H306,2)</f>
        <v>0</v>
      </c>
      <c r="BL306" s="18" t="s">
        <v>129</v>
      </c>
      <c r="BM306" s="232" t="s">
        <v>419</v>
      </c>
    </row>
    <row r="307" s="12" customFormat="1" ht="25.92" customHeight="1">
      <c r="A307" s="12"/>
      <c r="B307" s="204"/>
      <c r="C307" s="205"/>
      <c r="D307" s="206" t="s">
        <v>76</v>
      </c>
      <c r="E307" s="207" t="s">
        <v>420</v>
      </c>
      <c r="F307" s="207" t="s">
        <v>421</v>
      </c>
      <c r="G307" s="205"/>
      <c r="H307" s="205"/>
      <c r="I307" s="208"/>
      <c r="J307" s="209">
        <f>BK307</f>
        <v>0</v>
      </c>
      <c r="K307" s="205"/>
      <c r="L307" s="210"/>
      <c r="M307" s="211"/>
      <c r="N307" s="212"/>
      <c r="O307" s="212"/>
      <c r="P307" s="213">
        <f>P308</f>
        <v>0</v>
      </c>
      <c r="Q307" s="212"/>
      <c r="R307" s="213">
        <f>R308</f>
        <v>0</v>
      </c>
      <c r="S307" s="212"/>
      <c r="T307" s="214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5" t="s">
        <v>129</v>
      </c>
      <c r="AT307" s="216" t="s">
        <v>76</v>
      </c>
      <c r="AU307" s="216" t="s">
        <v>77</v>
      </c>
      <c r="AY307" s="215" t="s">
        <v>123</v>
      </c>
      <c r="BK307" s="217">
        <f>BK308</f>
        <v>0</v>
      </c>
    </row>
    <row r="308" s="2" customFormat="1" ht="24.15" customHeight="1">
      <c r="A308" s="39"/>
      <c r="B308" s="40"/>
      <c r="C308" s="220" t="s">
        <v>422</v>
      </c>
      <c r="D308" s="220" t="s">
        <v>125</v>
      </c>
      <c r="E308" s="221" t="s">
        <v>423</v>
      </c>
      <c r="F308" s="222" t="s">
        <v>424</v>
      </c>
      <c r="G308" s="223" t="s">
        <v>425</v>
      </c>
      <c r="H308" s="224">
        <v>0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42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426</v>
      </c>
      <c r="AT308" s="232" t="s">
        <v>125</v>
      </c>
      <c r="AU308" s="232" t="s">
        <v>85</v>
      </c>
      <c r="AY308" s="18" t="s">
        <v>123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85</v>
      </c>
      <c r="BK308" s="233">
        <f>ROUND(I308*H308,2)</f>
        <v>0</v>
      </c>
      <c r="BL308" s="18" t="s">
        <v>426</v>
      </c>
      <c r="BM308" s="232" t="s">
        <v>427</v>
      </c>
    </row>
    <row r="309" s="12" customFormat="1" ht="25.92" customHeight="1">
      <c r="A309" s="12"/>
      <c r="B309" s="204"/>
      <c r="C309" s="205"/>
      <c r="D309" s="206" t="s">
        <v>76</v>
      </c>
      <c r="E309" s="207" t="s">
        <v>428</v>
      </c>
      <c r="F309" s="207" t="s">
        <v>429</v>
      </c>
      <c r="G309" s="205"/>
      <c r="H309" s="205"/>
      <c r="I309" s="208"/>
      <c r="J309" s="209">
        <f>BK309</f>
        <v>0</v>
      </c>
      <c r="K309" s="205"/>
      <c r="L309" s="210"/>
      <c r="M309" s="211"/>
      <c r="N309" s="212"/>
      <c r="O309" s="212"/>
      <c r="P309" s="213">
        <f>SUM(P310:P318)</f>
        <v>0</v>
      </c>
      <c r="Q309" s="212"/>
      <c r="R309" s="213">
        <f>SUM(R310:R318)</f>
        <v>0</v>
      </c>
      <c r="S309" s="212"/>
      <c r="T309" s="214">
        <f>SUM(T310:T318)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5" t="s">
        <v>129</v>
      </c>
      <c r="AT309" s="216" t="s">
        <v>76</v>
      </c>
      <c r="AU309" s="216" t="s">
        <v>77</v>
      </c>
      <c r="AY309" s="215" t="s">
        <v>123</v>
      </c>
      <c r="BK309" s="217">
        <f>SUM(BK310:BK318)</f>
        <v>0</v>
      </c>
    </row>
    <row r="310" s="2" customFormat="1" ht="16.5" customHeight="1">
      <c r="A310" s="39"/>
      <c r="B310" s="40"/>
      <c r="C310" s="220" t="s">
        <v>430</v>
      </c>
      <c r="D310" s="220" t="s">
        <v>125</v>
      </c>
      <c r="E310" s="221" t="s">
        <v>431</v>
      </c>
      <c r="F310" s="222" t="s">
        <v>432</v>
      </c>
      <c r="G310" s="223" t="s">
        <v>433</v>
      </c>
      <c r="H310" s="224">
        <v>1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42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426</v>
      </c>
      <c r="AT310" s="232" t="s">
        <v>125</v>
      </c>
      <c r="AU310" s="232" t="s">
        <v>85</v>
      </c>
      <c r="AY310" s="18" t="s">
        <v>123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85</v>
      </c>
      <c r="BK310" s="233">
        <f>ROUND(I310*H310,2)</f>
        <v>0</v>
      </c>
      <c r="BL310" s="18" t="s">
        <v>426</v>
      </c>
      <c r="BM310" s="232" t="s">
        <v>434</v>
      </c>
    </row>
    <row r="311" s="2" customFormat="1">
      <c r="A311" s="39"/>
      <c r="B311" s="40"/>
      <c r="C311" s="41"/>
      <c r="D311" s="236" t="s">
        <v>144</v>
      </c>
      <c r="E311" s="41"/>
      <c r="F311" s="257" t="s">
        <v>435</v>
      </c>
      <c r="G311" s="41"/>
      <c r="H311" s="41"/>
      <c r="I311" s="258"/>
      <c r="J311" s="41"/>
      <c r="K311" s="41"/>
      <c r="L311" s="45"/>
      <c r="M311" s="259"/>
      <c r="N311" s="260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144</v>
      </c>
      <c r="AU311" s="18" t="s">
        <v>85</v>
      </c>
    </row>
    <row r="312" s="13" customFormat="1">
      <c r="A312" s="13"/>
      <c r="B312" s="234"/>
      <c r="C312" s="235"/>
      <c r="D312" s="236" t="s">
        <v>131</v>
      </c>
      <c r="E312" s="237" t="s">
        <v>1</v>
      </c>
      <c r="F312" s="238" t="s">
        <v>436</v>
      </c>
      <c r="G312" s="235"/>
      <c r="H312" s="239">
        <v>1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131</v>
      </c>
      <c r="AU312" s="245" t="s">
        <v>85</v>
      </c>
      <c r="AV312" s="13" t="s">
        <v>87</v>
      </c>
      <c r="AW312" s="13" t="s">
        <v>32</v>
      </c>
      <c r="AX312" s="13" t="s">
        <v>85</v>
      </c>
      <c r="AY312" s="245" t="s">
        <v>123</v>
      </c>
    </row>
    <row r="313" s="2" customFormat="1" ht="16.5" customHeight="1">
      <c r="A313" s="39"/>
      <c r="B313" s="40"/>
      <c r="C313" s="220" t="s">
        <v>437</v>
      </c>
      <c r="D313" s="220" t="s">
        <v>125</v>
      </c>
      <c r="E313" s="221" t="s">
        <v>438</v>
      </c>
      <c r="F313" s="222" t="s">
        <v>439</v>
      </c>
      <c r="G313" s="223" t="s">
        <v>433</v>
      </c>
      <c r="H313" s="224">
        <v>1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42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426</v>
      </c>
      <c r="AT313" s="232" t="s">
        <v>125</v>
      </c>
      <c r="AU313" s="232" t="s">
        <v>85</v>
      </c>
      <c r="AY313" s="18" t="s">
        <v>123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85</v>
      </c>
      <c r="BK313" s="233">
        <f>ROUND(I313*H313,2)</f>
        <v>0</v>
      </c>
      <c r="BL313" s="18" t="s">
        <v>426</v>
      </c>
      <c r="BM313" s="232" t="s">
        <v>440</v>
      </c>
    </row>
    <row r="314" s="2" customFormat="1">
      <c r="A314" s="39"/>
      <c r="B314" s="40"/>
      <c r="C314" s="41"/>
      <c r="D314" s="236" t="s">
        <v>144</v>
      </c>
      <c r="E314" s="41"/>
      <c r="F314" s="257" t="s">
        <v>441</v>
      </c>
      <c r="G314" s="41"/>
      <c r="H314" s="41"/>
      <c r="I314" s="258"/>
      <c r="J314" s="41"/>
      <c r="K314" s="41"/>
      <c r="L314" s="45"/>
      <c r="M314" s="259"/>
      <c r="N314" s="260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144</v>
      </c>
      <c r="AU314" s="18" t="s">
        <v>85</v>
      </c>
    </row>
    <row r="315" s="13" customFormat="1">
      <c r="A315" s="13"/>
      <c r="B315" s="234"/>
      <c r="C315" s="235"/>
      <c r="D315" s="236" t="s">
        <v>131</v>
      </c>
      <c r="E315" s="237" t="s">
        <v>1</v>
      </c>
      <c r="F315" s="238" t="s">
        <v>436</v>
      </c>
      <c r="G315" s="235"/>
      <c r="H315" s="239">
        <v>1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131</v>
      </c>
      <c r="AU315" s="245" t="s">
        <v>85</v>
      </c>
      <c r="AV315" s="13" t="s">
        <v>87</v>
      </c>
      <c r="AW315" s="13" t="s">
        <v>32</v>
      </c>
      <c r="AX315" s="13" t="s">
        <v>85</v>
      </c>
      <c r="AY315" s="245" t="s">
        <v>123</v>
      </c>
    </row>
    <row r="316" s="2" customFormat="1" ht="16.5" customHeight="1">
      <c r="A316" s="39"/>
      <c r="B316" s="40"/>
      <c r="C316" s="220" t="s">
        <v>442</v>
      </c>
      <c r="D316" s="220" t="s">
        <v>125</v>
      </c>
      <c r="E316" s="221" t="s">
        <v>443</v>
      </c>
      <c r="F316" s="222" t="s">
        <v>1</v>
      </c>
      <c r="G316" s="223" t="s">
        <v>433</v>
      </c>
      <c r="H316" s="224">
        <v>0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42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426</v>
      </c>
      <c r="AT316" s="232" t="s">
        <v>125</v>
      </c>
      <c r="AU316" s="232" t="s">
        <v>85</v>
      </c>
      <c r="AY316" s="18" t="s">
        <v>123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85</v>
      </c>
      <c r="BK316" s="233">
        <f>ROUND(I316*H316,2)</f>
        <v>0</v>
      </c>
      <c r="BL316" s="18" t="s">
        <v>426</v>
      </c>
      <c r="BM316" s="232" t="s">
        <v>444</v>
      </c>
    </row>
    <row r="317" s="2" customFormat="1" ht="16.5" customHeight="1">
      <c r="A317" s="39"/>
      <c r="B317" s="40"/>
      <c r="C317" s="220" t="s">
        <v>445</v>
      </c>
      <c r="D317" s="220" t="s">
        <v>125</v>
      </c>
      <c r="E317" s="221" t="s">
        <v>446</v>
      </c>
      <c r="F317" s="222" t="s">
        <v>447</v>
      </c>
      <c r="G317" s="223" t="s">
        <v>433</v>
      </c>
      <c r="H317" s="224">
        <v>0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42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426</v>
      </c>
      <c r="AT317" s="232" t="s">
        <v>125</v>
      </c>
      <c r="AU317" s="232" t="s">
        <v>85</v>
      </c>
      <c r="AY317" s="18" t="s">
        <v>123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85</v>
      </c>
      <c r="BK317" s="233">
        <f>ROUND(I317*H317,2)</f>
        <v>0</v>
      </c>
      <c r="BL317" s="18" t="s">
        <v>426</v>
      </c>
      <c r="BM317" s="232" t="s">
        <v>448</v>
      </c>
    </row>
    <row r="318" s="2" customFormat="1">
      <c r="A318" s="39"/>
      <c r="B318" s="40"/>
      <c r="C318" s="41"/>
      <c r="D318" s="236" t="s">
        <v>144</v>
      </c>
      <c r="E318" s="41"/>
      <c r="F318" s="257" t="s">
        <v>449</v>
      </c>
      <c r="G318" s="41"/>
      <c r="H318" s="41"/>
      <c r="I318" s="258"/>
      <c r="J318" s="41"/>
      <c r="K318" s="41"/>
      <c r="L318" s="45"/>
      <c r="M318" s="293"/>
      <c r="N318" s="294"/>
      <c r="O318" s="295"/>
      <c r="P318" s="295"/>
      <c r="Q318" s="295"/>
      <c r="R318" s="295"/>
      <c r="S318" s="295"/>
      <c r="T318" s="29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144</v>
      </c>
      <c r="AU318" s="18" t="s">
        <v>85</v>
      </c>
    </row>
    <row r="319" s="2" customFormat="1" ht="6.96" customHeight="1">
      <c r="A319" s="39"/>
      <c r="B319" s="67"/>
      <c r="C319" s="68"/>
      <c r="D319" s="68"/>
      <c r="E319" s="68"/>
      <c r="F319" s="68"/>
      <c r="G319" s="68"/>
      <c r="H319" s="68"/>
      <c r="I319" s="68"/>
      <c r="J319" s="68"/>
      <c r="K319" s="68"/>
      <c r="L319" s="45"/>
      <c r="M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</sheetData>
  <sheetProtection sheet="1" autoFilter="0" formatColumns="0" formatRows="0" objects="1" scenarios="1" spinCount="100000" saltValue="09TH+GNNQtD6PqWu82vXLxYll7AwQH9KYFY1TomcXurV5319lOT+kzQ4Vx2CQkBgFuGsPWvIcZ8y8gIuriIhIQ==" hashValue="qh7iUREqnmLETMFQQhcR31wWQ6kK1BlZ56vPDbdKuA30J7rzFhWzls/DlrBWCCV31Au0k6PhL0NfIh29zLnt3w==" algorithmName="SHA-512" password="CC35"/>
  <autoFilter ref="C124:K31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26.25" customHeight="1">
      <c r="B7" s="21"/>
      <c r="E7" s="142" t="str">
        <f>'Rekapitulace stavby'!K6</f>
        <v>Příjezdová komunikace k rodinnému domu na parc. č. 217/2 a chodník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450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4. 3. 2024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ROUND((SUM(BE123:BE161)),  2)</f>
        <v>0</v>
      </c>
      <c r="G33" s="39"/>
      <c r="H33" s="39"/>
      <c r="I33" s="156">
        <v>0.20999999999999999</v>
      </c>
      <c r="J33" s="155">
        <f>ROUND(((SUM(BE123:BE161))*I33),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43</v>
      </c>
      <c r="F34" s="155">
        <f>ROUND((SUM(BF123:BF161)),  2)</f>
        <v>0</v>
      </c>
      <c r="G34" s="39"/>
      <c r="H34" s="39"/>
      <c r="I34" s="156">
        <v>0.12</v>
      </c>
      <c r="J34" s="155">
        <f>ROUND(((SUM(BF123:BF161))*I34),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ROUND((SUM(BG123:BG161)),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ROUND((SUM(BH123:BH161)),  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ROUND((SUM(BI123:BI161)),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5" t="str">
        <f>E7</f>
        <v>Příjezdová komunikace k rodinnému domu na parc. č. 217/2 a chodník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24-107-2 - VRN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Obytná zóna Moravské Knínice Za starou tratí</v>
      </c>
      <c r="G89" s="41"/>
      <c r="H89" s="41"/>
      <c r="I89" s="33" t="s">
        <v>22</v>
      </c>
      <c r="J89" s="80" t="str">
        <f>IF(J12="","",J12)</f>
        <v>4. 3. 2024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Moravské Knínice</v>
      </c>
      <c r="G91" s="41"/>
      <c r="H91" s="41"/>
      <c r="I91" s="33" t="s">
        <v>30</v>
      </c>
      <c r="J91" s="37" t="str">
        <f>E21</f>
        <v>Ing.arch Šumbera Alois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="9" customFormat="1" ht="24.96" customHeight="1">
      <c r="A97" s="9"/>
      <c r="B97" s="180"/>
      <c r="C97" s="181"/>
      <c r="D97" s="182" t="s">
        <v>451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0"/>
      <c r="C98" s="181"/>
      <c r="D98" s="182" t="s">
        <v>452</v>
      </c>
      <c r="E98" s="183"/>
      <c r="F98" s="183"/>
      <c r="G98" s="183"/>
      <c r="H98" s="183"/>
      <c r="I98" s="183"/>
      <c r="J98" s="184">
        <f>J151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6"/>
      <c r="C99" s="187"/>
      <c r="D99" s="188" t="s">
        <v>453</v>
      </c>
      <c r="E99" s="189"/>
      <c r="F99" s="189"/>
      <c r="G99" s="189"/>
      <c r="H99" s="189"/>
      <c r="I99" s="189"/>
      <c r="J99" s="190">
        <f>J152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454</v>
      </c>
      <c r="E100" s="189"/>
      <c r="F100" s="189"/>
      <c r="G100" s="189"/>
      <c r="H100" s="189"/>
      <c r="I100" s="189"/>
      <c r="J100" s="190">
        <f>J154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455</v>
      </c>
      <c r="E101" s="189"/>
      <c r="F101" s="189"/>
      <c r="G101" s="189"/>
      <c r="H101" s="189"/>
      <c r="I101" s="189"/>
      <c r="J101" s="190">
        <f>J156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456</v>
      </c>
      <c r="E102" s="189"/>
      <c r="F102" s="189"/>
      <c r="G102" s="189"/>
      <c r="H102" s="189"/>
      <c r="I102" s="189"/>
      <c r="J102" s="190">
        <f>J158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457</v>
      </c>
      <c r="E103" s="189"/>
      <c r="F103" s="189"/>
      <c r="G103" s="189"/>
      <c r="H103" s="189"/>
      <c r="I103" s="189"/>
      <c r="J103" s="190">
        <f>J160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108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6.25" customHeight="1">
      <c r="A113" s="39"/>
      <c r="B113" s="40"/>
      <c r="C113" s="41"/>
      <c r="D113" s="41"/>
      <c r="E113" s="175" t="str">
        <f>E7</f>
        <v>Příjezdová komunikace k rodinnému domu na parc. č. 217/2 a chodník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92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24-107-2 - VRN - vedlejší náklady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Obytná zóna Moravské Knínice Za starou tratí</v>
      </c>
      <c r="G117" s="41"/>
      <c r="H117" s="41"/>
      <c r="I117" s="33" t="s">
        <v>22</v>
      </c>
      <c r="J117" s="80" t="str">
        <f>IF(J12="","",J12)</f>
        <v>4. 3. 2024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5.65" customHeight="1">
      <c r="A119" s="39"/>
      <c r="B119" s="40"/>
      <c r="C119" s="33" t="s">
        <v>24</v>
      </c>
      <c r="D119" s="41"/>
      <c r="E119" s="41"/>
      <c r="F119" s="28" t="str">
        <f>E15</f>
        <v>Obec Moravské Knínice</v>
      </c>
      <c r="G119" s="41"/>
      <c r="H119" s="41"/>
      <c r="I119" s="33" t="s">
        <v>30</v>
      </c>
      <c r="J119" s="37" t="str">
        <f>E21</f>
        <v>Ing.arch Šumbera Alois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192"/>
      <c r="B122" s="193"/>
      <c r="C122" s="194" t="s">
        <v>109</v>
      </c>
      <c r="D122" s="195" t="s">
        <v>62</v>
      </c>
      <c r="E122" s="195" t="s">
        <v>58</v>
      </c>
      <c r="F122" s="195" t="s">
        <v>59</v>
      </c>
      <c r="G122" s="195" t="s">
        <v>110</v>
      </c>
      <c r="H122" s="195" t="s">
        <v>111</v>
      </c>
      <c r="I122" s="195" t="s">
        <v>112</v>
      </c>
      <c r="J122" s="196" t="s">
        <v>96</v>
      </c>
      <c r="K122" s="197" t="s">
        <v>113</v>
      </c>
      <c r="L122" s="198"/>
      <c r="M122" s="101" t="s">
        <v>1</v>
      </c>
      <c r="N122" s="102" t="s">
        <v>41</v>
      </c>
      <c r="O122" s="102" t="s">
        <v>114</v>
      </c>
      <c r="P122" s="102" t="s">
        <v>115</v>
      </c>
      <c r="Q122" s="102" t="s">
        <v>116</v>
      </c>
      <c r="R122" s="102" t="s">
        <v>117</v>
      </c>
      <c r="S122" s="102" t="s">
        <v>118</v>
      </c>
      <c r="T122" s="103" t="s">
        <v>119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="2" customFormat="1" ht="22.8" customHeight="1">
      <c r="A123" s="39"/>
      <c r="B123" s="40"/>
      <c r="C123" s="108" t="s">
        <v>120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P124+P151</f>
        <v>0</v>
      </c>
      <c r="Q123" s="105"/>
      <c r="R123" s="201">
        <f>R124+R151</f>
        <v>0</v>
      </c>
      <c r="S123" s="105"/>
      <c r="T123" s="202">
        <f>T124+T151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98</v>
      </c>
      <c r="BK123" s="203">
        <f>BK124+BK151</f>
        <v>0</v>
      </c>
    </row>
    <row r="124" s="12" customFormat="1" ht="25.92" customHeight="1">
      <c r="A124" s="12"/>
      <c r="B124" s="204"/>
      <c r="C124" s="205"/>
      <c r="D124" s="206" t="s">
        <v>76</v>
      </c>
      <c r="E124" s="207" t="s">
        <v>458</v>
      </c>
      <c r="F124" s="207" t="s">
        <v>459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SUM(P125:P150)</f>
        <v>0</v>
      </c>
      <c r="Q124" s="212"/>
      <c r="R124" s="213">
        <f>SUM(R125:R150)</f>
        <v>0</v>
      </c>
      <c r="S124" s="212"/>
      <c r="T124" s="214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123</v>
      </c>
      <c r="BK124" s="217">
        <f>SUM(BK125:BK150)</f>
        <v>0</v>
      </c>
    </row>
    <row r="125" s="2" customFormat="1" ht="24.15" customHeight="1">
      <c r="A125" s="39"/>
      <c r="B125" s="40"/>
      <c r="C125" s="220" t="s">
        <v>85</v>
      </c>
      <c r="D125" s="220" t="s">
        <v>125</v>
      </c>
      <c r="E125" s="221" t="s">
        <v>460</v>
      </c>
      <c r="F125" s="222" t="s">
        <v>461</v>
      </c>
      <c r="G125" s="223" t="s">
        <v>462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129</v>
      </c>
      <c r="AT125" s="232" t="s">
        <v>125</v>
      </c>
      <c r="AU125" s="232" t="s">
        <v>85</v>
      </c>
      <c r="AY125" s="18" t="s">
        <v>123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129</v>
      </c>
      <c r="BM125" s="232" t="s">
        <v>463</v>
      </c>
    </row>
    <row r="126" s="2" customFormat="1" ht="21.75" customHeight="1">
      <c r="A126" s="39"/>
      <c r="B126" s="40"/>
      <c r="C126" s="220" t="s">
        <v>87</v>
      </c>
      <c r="D126" s="220" t="s">
        <v>125</v>
      </c>
      <c r="E126" s="221" t="s">
        <v>464</v>
      </c>
      <c r="F126" s="222" t="s">
        <v>465</v>
      </c>
      <c r="G126" s="223" t="s">
        <v>462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129</v>
      </c>
      <c r="AT126" s="232" t="s">
        <v>125</v>
      </c>
      <c r="AU126" s="232" t="s">
        <v>85</v>
      </c>
      <c r="AY126" s="18" t="s">
        <v>123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129</v>
      </c>
      <c r="BM126" s="232" t="s">
        <v>466</v>
      </c>
    </row>
    <row r="127" s="2" customFormat="1" ht="21.75" customHeight="1">
      <c r="A127" s="39"/>
      <c r="B127" s="40"/>
      <c r="C127" s="220" t="s">
        <v>140</v>
      </c>
      <c r="D127" s="220" t="s">
        <v>125</v>
      </c>
      <c r="E127" s="221" t="s">
        <v>467</v>
      </c>
      <c r="F127" s="222" t="s">
        <v>468</v>
      </c>
      <c r="G127" s="223" t="s">
        <v>462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129</v>
      </c>
      <c r="AT127" s="232" t="s">
        <v>125</v>
      </c>
      <c r="AU127" s="232" t="s">
        <v>85</v>
      </c>
      <c r="AY127" s="18" t="s">
        <v>123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129</v>
      </c>
      <c r="BM127" s="232" t="s">
        <v>469</v>
      </c>
    </row>
    <row r="128" s="2" customFormat="1" ht="16.5" customHeight="1">
      <c r="A128" s="39"/>
      <c r="B128" s="40"/>
      <c r="C128" s="220" t="s">
        <v>129</v>
      </c>
      <c r="D128" s="220" t="s">
        <v>125</v>
      </c>
      <c r="E128" s="221" t="s">
        <v>470</v>
      </c>
      <c r="F128" s="222" t="s">
        <v>471</v>
      </c>
      <c r="G128" s="223" t="s">
        <v>462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129</v>
      </c>
      <c r="AT128" s="232" t="s">
        <v>125</v>
      </c>
      <c r="AU128" s="232" t="s">
        <v>85</v>
      </c>
      <c r="AY128" s="18" t="s">
        <v>123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129</v>
      </c>
      <c r="BM128" s="232" t="s">
        <v>472</v>
      </c>
    </row>
    <row r="129" s="2" customFormat="1" ht="16.5" customHeight="1">
      <c r="A129" s="39"/>
      <c r="B129" s="40"/>
      <c r="C129" s="220" t="s">
        <v>154</v>
      </c>
      <c r="D129" s="220" t="s">
        <v>125</v>
      </c>
      <c r="E129" s="221" t="s">
        <v>473</v>
      </c>
      <c r="F129" s="222" t="s">
        <v>474</v>
      </c>
      <c r="G129" s="223" t="s">
        <v>475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129</v>
      </c>
      <c r="AT129" s="232" t="s">
        <v>125</v>
      </c>
      <c r="AU129" s="232" t="s">
        <v>85</v>
      </c>
      <c r="AY129" s="18" t="s">
        <v>123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129</v>
      </c>
      <c r="BM129" s="232" t="s">
        <v>476</v>
      </c>
    </row>
    <row r="130" s="15" customFormat="1">
      <c r="A130" s="15"/>
      <c r="B130" s="261"/>
      <c r="C130" s="262"/>
      <c r="D130" s="236" t="s">
        <v>131</v>
      </c>
      <c r="E130" s="263" t="s">
        <v>1</v>
      </c>
      <c r="F130" s="264" t="s">
        <v>477</v>
      </c>
      <c r="G130" s="262"/>
      <c r="H130" s="263" t="s">
        <v>1</v>
      </c>
      <c r="I130" s="265"/>
      <c r="J130" s="262"/>
      <c r="K130" s="262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131</v>
      </c>
      <c r="AU130" s="270" t="s">
        <v>85</v>
      </c>
      <c r="AV130" s="15" t="s">
        <v>85</v>
      </c>
      <c r="AW130" s="15" t="s">
        <v>32</v>
      </c>
      <c r="AX130" s="15" t="s">
        <v>77</v>
      </c>
      <c r="AY130" s="270" t="s">
        <v>123</v>
      </c>
    </row>
    <row r="131" s="15" customFormat="1">
      <c r="A131" s="15"/>
      <c r="B131" s="261"/>
      <c r="C131" s="262"/>
      <c r="D131" s="236" t="s">
        <v>131</v>
      </c>
      <c r="E131" s="263" t="s">
        <v>1</v>
      </c>
      <c r="F131" s="264" t="s">
        <v>478</v>
      </c>
      <c r="G131" s="262"/>
      <c r="H131" s="263" t="s">
        <v>1</v>
      </c>
      <c r="I131" s="265"/>
      <c r="J131" s="262"/>
      <c r="K131" s="262"/>
      <c r="L131" s="266"/>
      <c r="M131" s="267"/>
      <c r="N131" s="268"/>
      <c r="O131" s="268"/>
      <c r="P131" s="268"/>
      <c r="Q131" s="268"/>
      <c r="R131" s="268"/>
      <c r="S131" s="268"/>
      <c r="T131" s="26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0" t="s">
        <v>131</v>
      </c>
      <c r="AU131" s="270" t="s">
        <v>85</v>
      </c>
      <c r="AV131" s="15" t="s">
        <v>85</v>
      </c>
      <c r="AW131" s="15" t="s">
        <v>32</v>
      </c>
      <c r="AX131" s="15" t="s">
        <v>77</v>
      </c>
      <c r="AY131" s="270" t="s">
        <v>123</v>
      </c>
    </row>
    <row r="132" s="15" customFormat="1">
      <c r="A132" s="15"/>
      <c r="B132" s="261"/>
      <c r="C132" s="262"/>
      <c r="D132" s="236" t="s">
        <v>131</v>
      </c>
      <c r="E132" s="263" t="s">
        <v>1</v>
      </c>
      <c r="F132" s="264" t="s">
        <v>479</v>
      </c>
      <c r="G132" s="262"/>
      <c r="H132" s="263" t="s">
        <v>1</v>
      </c>
      <c r="I132" s="265"/>
      <c r="J132" s="262"/>
      <c r="K132" s="262"/>
      <c r="L132" s="266"/>
      <c r="M132" s="267"/>
      <c r="N132" s="268"/>
      <c r="O132" s="268"/>
      <c r="P132" s="268"/>
      <c r="Q132" s="268"/>
      <c r="R132" s="268"/>
      <c r="S132" s="268"/>
      <c r="T132" s="26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0" t="s">
        <v>131</v>
      </c>
      <c r="AU132" s="270" t="s">
        <v>85</v>
      </c>
      <c r="AV132" s="15" t="s">
        <v>85</v>
      </c>
      <c r="AW132" s="15" t="s">
        <v>32</v>
      </c>
      <c r="AX132" s="15" t="s">
        <v>77</v>
      </c>
      <c r="AY132" s="270" t="s">
        <v>123</v>
      </c>
    </row>
    <row r="133" s="15" customFormat="1">
      <c r="A133" s="15"/>
      <c r="B133" s="261"/>
      <c r="C133" s="262"/>
      <c r="D133" s="236" t="s">
        <v>131</v>
      </c>
      <c r="E133" s="263" t="s">
        <v>1</v>
      </c>
      <c r="F133" s="264" t="s">
        <v>480</v>
      </c>
      <c r="G133" s="262"/>
      <c r="H133" s="263" t="s">
        <v>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0" t="s">
        <v>131</v>
      </c>
      <c r="AU133" s="270" t="s">
        <v>85</v>
      </c>
      <c r="AV133" s="15" t="s">
        <v>85</v>
      </c>
      <c r="AW133" s="15" t="s">
        <v>32</v>
      </c>
      <c r="AX133" s="15" t="s">
        <v>77</v>
      </c>
      <c r="AY133" s="270" t="s">
        <v>123</v>
      </c>
    </row>
    <row r="134" s="13" customFormat="1">
      <c r="A134" s="13"/>
      <c r="B134" s="234"/>
      <c r="C134" s="235"/>
      <c r="D134" s="236" t="s">
        <v>131</v>
      </c>
      <c r="E134" s="237" t="s">
        <v>1</v>
      </c>
      <c r="F134" s="238" t="s">
        <v>85</v>
      </c>
      <c r="G134" s="235"/>
      <c r="H134" s="239">
        <v>1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131</v>
      </c>
      <c r="AU134" s="245" t="s">
        <v>85</v>
      </c>
      <c r="AV134" s="13" t="s">
        <v>87</v>
      </c>
      <c r="AW134" s="13" t="s">
        <v>32</v>
      </c>
      <c r="AX134" s="13" t="s">
        <v>77</v>
      </c>
      <c r="AY134" s="245" t="s">
        <v>123</v>
      </c>
    </row>
    <row r="135" s="14" customFormat="1">
      <c r="A135" s="14"/>
      <c r="B135" s="246"/>
      <c r="C135" s="247"/>
      <c r="D135" s="236" t="s">
        <v>131</v>
      </c>
      <c r="E135" s="248" t="s">
        <v>1</v>
      </c>
      <c r="F135" s="249" t="s">
        <v>139</v>
      </c>
      <c r="G135" s="247"/>
      <c r="H135" s="250">
        <v>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131</v>
      </c>
      <c r="AU135" s="256" t="s">
        <v>85</v>
      </c>
      <c r="AV135" s="14" t="s">
        <v>129</v>
      </c>
      <c r="AW135" s="14" t="s">
        <v>32</v>
      </c>
      <c r="AX135" s="14" t="s">
        <v>85</v>
      </c>
      <c r="AY135" s="256" t="s">
        <v>123</v>
      </c>
    </row>
    <row r="136" s="2" customFormat="1" ht="16.5" customHeight="1">
      <c r="A136" s="39"/>
      <c r="B136" s="40"/>
      <c r="C136" s="220" t="s">
        <v>159</v>
      </c>
      <c r="D136" s="220" t="s">
        <v>125</v>
      </c>
      <c r="E136" s="221" t="s">
        <v>481</v>
      </c>
      <c r="F136" s="222" t="s">
        <v>482</v>
      </c>
      <c r="G136" s="223" t="s">
        <v>475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129</v>
      </c>
      <c r="AT136" s="232" t="s">
        <v>125</v>
      </c>
      <c r="AU136" s="232" t="s">
        <v>85</v>
      </c>
      <c r="AY136" s="18" t="s">
        <v>123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129</v>
      </c>
      <c r="BM136" s="232" t="s">
        <v>483</v>
      </c>
    </row>
    <row r="137" s="15" customFormat="1">
      <c r="A137" s="15"/>
      <c r="B137" s="261"/>
      <c r="C137" s="262"/>
      <c r="D137" s="236" t="s">
        <v>131</v>
      </c>
      <c r="E137" s="263" t="s">
        <v>1</v>
      </c>
      <c r="F137" s="264" t="s">
        <v>484</v>
      </c>
      <c r="G137" s="262"/>
      <c r="H137" s="263" t="s">
        <v>1</v>
      </c>
      <c r="I137" s="265"/>
      <c r="J137" s="262"/>
      <c r="K137" s="262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131</v>
      </c>
      <c r="AU137" s="270" t="s">
        <v>85</v>
      </c>
      <c r="AV137" s="15" t="s">
        <v>85</v>
      </c>
      <c r="AW137" s="15" t="s">
        <v>32</v>
      </c>
      <c r="AX137" s="15" t="s">
        <v>77</v>
      </c>
      <c r="AY137" s="270" t="s">
        <v>123</v>
      </c>
    </row>
    <row r="138" s="15" customFormat="1">
      <c r="A138" s="15"/>
      <c r="B138" s="261"/>
      <c r="C138" s="262"/>
      <c r="D138" s="236" t="s">
        <v>131</v>
      </c>
      <c r="E138" s="263" t="s">
        <v>1</v>
      </c>
      <c r="F138" s="264" t="s">
        <v>485</v>
      </c>
      <c r="G138" s="262"/>
      <c r="H138" s="263" t="s">
        <v>1</v>
      </c>
      <c r="I138" s="265"/>
      <c r="J138" s="262"/>
      <c r="K138" s="262"/>
      <c r="L138" s="266"/>
      <c r="M138" s="267"/>
      <c r="N138" s="268"/>
      <c r="O138" s="268"/>
      <c r="P138" s="268"/>
      <c r="Q138" s="268"/>
      <c r="R138" s="268"/>
      <c r="S138" s="268"/>
      <c r="T138" s="26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0" t="s">
        <v>131</v>
      </c>
      <c r="AU138" s="270" t="s">
        <v>85</v>
      </c>
      <c r="AV138" s="15" t="s">
        <v>85</v>
      </c>
      <c r="AW138" s="15" t="s">
        <v>32</v>
      </c>
      <c r="AX138" s="15" t="s">
        <v>77</v>
      </c>
      <c r="AY138" s="270" t="s">
        <v>123</v>
      </c>
    </row>
    <row r="139" s="15" customFormat="1">
      <c r="A139" s="15"/>
      <c r="B139" s="261"/>
      <c r="C139" s="262"/>
      <c r="D139" s="236" t="s">
        <v>131</v>
      </c>
      <c r="E139" s="263" t="s">
        <v>1</v>
      </c>
      <c r="F139" s="264" t="s">
        <v>486</v>
      </c>
      <c r="G139" s="262"/>
      <c r="H139" s="263" t="s">
        <v>1</v>
      </c>
      <c r="I139" s="265"/>
      <c r="J139" s="262"/>
      <c r="K139" s="262"/>
      <c r="L139" s="266"/>
      <c r="M139" s="267"/>
      <c r="N139" s="268"/>
      <c r="O139" s="268"/>
      <c r="P139" s="268"/>
      <c r="Q139" s="268"/>
      <c r="R139" s="268"/>
      <c r="S139" s="268"/>
      <c r="T139" s="26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0" t="s">
        <v>131</v>
      </c>
      <c r="AU139" s="270" t="s">
        <v>85</v>
      </c>
      <c r="AV139" s="15" t="s">
        <v>85</v>
      </c>
      <c r="AW139" s="15" t="s">
        <v>32</v>
      </c>
      <c r="AX139" s="15" t="s">
        <v>77</v>
      </c>
      <c r="AY139" s="270" t="s">
        <v>123</v>
      </c>
    </row>
    <row r="140" s="15" customFormat="1">
      <c r="A140" s="15"/>
      <c r="B140" s="261"/>
      <c r="C140" s="262"/>
      <c r="D140" s="236" t="s">
        <v>131</v>
      </c>
      <c r="E140" s="263" t="s">
        <v>1</v>
      </c>
      <c r="F140" s="264" t="s">
        <v>487</v>
      </c>
      <c r="G140" s="262"/>
      <c r="H140" s="263" t="s">
        <v>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131</v>
      </c>
      <c r="AU140" s="270" t="s">
        <v>85</v>
      </c>
      <c r="AV140" s="15" t="s">
        <v>85</v>
      </c>
      <c r="AW140" s="15" t="s">
        <v>32</v>
      </c>
      <c r="AX140" s="15" t="s">
        <v>77</v>
      </c>
      <c r="AY140" s="270" t="s">
        <v>123</v>
      </c>
    </row>
    <row r="141" s="13" customFormat="1">
      <c r="A141" s="13"/>
      <c r="B141" s="234"/>
      <c r="C141" s="235"/>
      <c r="D141" s="236" t="s">
        <v>131</v>
      </c>
      <c r="E141" s="237" t="s">
        <v>1</v>
      </c>
      <c r="F141" s="238" t="s">
        <v>85</v>
      </c>
      <c r="G141" s="235"/>
      <c r="H141" s="239">
        <v>1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131</v>
      </c>
      <c r="AU141" s="245" t="s">
        <v>85</v>
      </c>
      <c r="AV141" s="13" t="s">
        <v>87</v>
      </c>
      <c r="AW141" s="13" t="s">
        <v>32</v>
      </c>
      <c r="AX141" s="13" t="s">
        <v>77</v>
      </c>
      <c r="AY141" s="245" t="s">
        <v>123</v>
      </c>
    </row>
    <row r="142" s="14" customFormat="1">
      <c r="A142" s="14"/>
      <c r="B142" s="246"/>
      <c r="C142" s="247"/>
      <c r="D142" s="236" t="s">
        <v>131</v>
      </c>
      <c r="E142" s="248" t="s">
        <v>1</v>
      </c>
      <c r="F142" s="249" t="s">
        <v>139</v>
      </c>
      <c r="G142" s="247"/>
      <c r="H142" s="250">
        <v>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131</v>
      </c>
      <c r="AU142" s="256" t="s">
        <v>85</v>
      </c>
      <c r="AV142" s="14" t="s">
        <v>129</v>
      </c>
      <c r="AW142" s="14" t="s">
        <v>32</v>
      </c>
      <c r="AX142" s="14" t="s">
        <v>85</v>
      </c>
      <c r="AY142" s="256" t="s">
        <v>123</v>
      </c>
    </row>
    <row r="143" s="2" customFormat="1" ht="16.5" customHeight="1">
      <c r="A143" s="39"/>
      <c r="B143" s="40"/>
      <c r="C143" s="220" t="s">
        <v>166</v>
      </c>
      <c r="D143" s="220" t="s">
        <v>125</v>
      </c>
      <c r="E143" s="221" t="s">
        <v>488</v>
      </c>
      <c r="F143" s="222" t="s">
        <v>489</v>
      </c>
      <c r="G143" s="223" t="s">
        <v>475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129</v>
      </c>
      <c r="AT143" s="232" t="s">
        <v>125</v>
      </c>
      <c r="AU143" s="232" t="s">
        <v>85</v>
      </c>
      <c r="AY143" s="18" t="s">
        <v>123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129</v>
      </c>
      <c r="BM143" s="232" t="s">
        <v>490</v>
      </c>
    </row>
    <row r="144" s="15" customFormat="1">
      <c r="A144" s="15"/>
      <c r="B144" s="261"/>
      <c r="C144" s="262"/>
      <c r="D144" s="236" t="s">
        <v>131</v>
      </c>
      <c r="E144" s="263" t="s">
        <v>1</v>
      </c>
      <c r="F144" s="264" t="s">
        <v>491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0" t="s">
        <v>131</v>
      </c>
      <c r="AU144" s="270" t="s">
        <v>85</v>
      </c>
      <c r="AV144" s="15" t="s">
        <v>85</v>
      </c>
      <c r="AW144" s="15" t="s">
        <v>32</v>
      </c>
      <c r="AX144" s="15" t="s">
        <v>77</v>
      </c>
      <c r="AY144" s="270" t="s">
        <v>123</v>
      </c>
    </row>
    <row r="145" s="15" customFormat="1">
      <c r="A145" s="15"/>
      <c r="B145" s="261"/>
      <c r="C145" s="262"/>
      <c r="D145" s="236" t="s">
        <v>131</v>
      </c>
      <c r="E145" s="263" t="s">
        <v>1</v>
      </c>
      <c r="F145" s="264" t="s">
        <v>492</v>
      </c>
      <c r="G145" s="262"/>
      <c r="H145" s="263" t="s">
        <v>1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131</v>
      </c>
      <c r="AU145" s="270" t="s">
        <v>85</v>
      </c>
      <c r="AV145" s="15" t="s">
        <v>85</v>
      </c>
      <c r="AW145" s="15" t="s">
        <v>32</v>
      </c>
      <c r="AX145" s="15" t="s">
        <v>77</v>
      </c>
      <c r="AY145" s="270" t="s">
        <v>123</v>
      </c>
    </row>
    <row r="146" s="13" customFormat="1">
      <c r="A146" s="13"/>
      <c r="B146" s="234"/>
      <c r="C146" s="235"/>
      <c r="D146" s="236" t="s">
        <v>131</v>
      </c>
      <c r="E146" s="237" t="s">
        <v>1</v>
      </c>
      <c r="F146" s="238" t="s">
        <v>85</v>
      </c>
      <c r="G146" s="235"/>
      <c r="H146" s="239">
        <v>1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131</v>
      </c>
      <c r="AU146" s="245" t="s">
        <v>85</v>
      </c>
      <c r="AV146" s="13" t="s">
        <v>87</v>
      </c>
      <c r="AW146" s="13" t="s">
        <v>32</v>
      </c>
      <c r="AX146" s="13" t="s">
        <v>77</v>
      </c>
      <c r="AY146" s="245" t="s">
        <v>123</v>
      </c>
    </row>
    <row r="147" s="14" customFormat="1">
      <c r="A147" s="14"/>
      <c r="B147" s="246"/>
      <c r="C147" s="247"/>
      <c r="D147" s="236" t="s">
        <v>131</v>
      </c>
      <c r="E147" s="248" t="s">
        <v>1</v>
      </c>
      <c r="F147" s="249" t="s">
        <v>139</v>
      </c>
      <c r="G147" s="247"/>
      <c r="H147" s="250">
        <v>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131</v>
      </c>
      <c r="AU147" s="256" t="s">
        <v>85</v>
      </c>
      <c r="AV147" s="14" t="s">
        <v>129</v>
      </c>
      <c r="AW147" s="14" t="s">
        <v>32</v>
      </c>
      <c r="AX147" s="14" t="s">
        <v>85</v>
      </c>
      <c r="AY147" s="256" t="s">
        <v>123</v>
      </c>
    </row>
    <row r="148" s="2" customFormat="1" ht="24.15" customHeight="1">
      <c r="A148" s="39"/>
      <c r="B148" s="40"/>
      <c r="C148" s="220" t="s">
        <v>173</v>
      </c>
      <c r="D148" s="220" t="s">
        <v>125</v>
      </c>
      <c r="E148" s="221" t="s">
        <v>493</v>
      </c>
      <c r="F148" s="222" t="s">
        <v>494</v>
      </c>
      <c r="G148" s="223" t="s">
        <v>462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129</v>
      </c>
      <c r="AT148" s="232" t="s">
        <v>125</v>
      </c>
      <c r="AU148" s="232" t="s">
        <v>85</v>
      </c>
      <c r="AY148" s="18" t="s">
        <v>123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129</v>
      </c>
      <c r="BM148" s="232" t="s">
        <v>495</v>
      </c>
    </row>
    <row r="149" s="2" customFormat="1" ht="16.5" customHeight="1">
      <c r="A149" s="39"/>
      <c r="B149" s="40"/>
      <c r="C149" s="220" t="s">
        <v>178</v>
      </c>
      <c r="D149" s="220" t="s">
        <v>125</v>
      </c>
      <c r="E149" s="221" t="s">
        <v>496</v>
      </c>
      <c r="F149" s="222" t="s">
        <v>497</v>
      </c>
      <c r="G149" s="223" t="s">
        <v>462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129</v>
      </c>
      <c r="AT149" s="232" t="s">
        <v>125</v>
      </c>
      <c r="AU149" s="232" t="s">
        <v>85</v>
      </c>
      <c r="AY149" s="18" t="s">
        <v>123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129</v>
      </c>
      <c r="BM149" s="232" t="s">
        <v>498</v>
      </c>
    </row>
    <row r="150" s="2" customFormat="1" ht="16.5" customHeight="1">
      <c r="A150" s="39"/>
      <c r="B150" s="40"/>
      <c r="C150" s="220" t="s">
        <v>184</v>
      </c>
      <c r="D150" s="220" t="s">
        <v>125</v>
      </c>
      <c r="E150" s="221" t="s">
        <v>499</v>
      </c>
      <c r="F150" s="222" t="s">
        <v>500</v>
      </c>
      <c r="G150" s="223" t="s">
        <v>462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129</v>
      </c>
      <c r="AT150" s="232" t="s">
        <v>125</v>
      </c>
      <c r="AU150" s="232" t="s">
        <v>85</v>
      </c>
      <c r="AY150" s="18" t="s">
        <v>123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129</v>
      </c>
      <c r="BM150" s="232" t="s">
        <v>501</v>
      </c>
    </row>
    <row r="151" s="12" customFormat="1" ht="25.92" customHeight="1">
      <c r="A151" s="12"/>
      <c r="B151" s="204"/>
      <c r="C151" s="205"/>
      <c r="D151" s="206" t="s">
        <v>76</v>
      </c>
      <c r="E151" s="207" t="s">
        <v>502</v>
      </c>
      <c r="F151" s="207" t="s">
        <v>503</v>
      </c>
      <c r="G151" s="205"/>
      <c r="H151" s="205"/>
      <c r="I151" s="208"/>
      <c r="J151" s="209">
        <f>BK151</f>
        <v>0</v>
      </c>
      <c r="K151" s="205"/>
      <c r="L151" s="210"/>
      <c r="M151" s="211"/>
      <c r="N151" s="212"/>
      <c r="O151" s="212"/>
      <c r="P151" s="213">
        <f>P152+P154+P156+P158+P160</f>
        <v>0</v>
      </c>
      <c r="Q151" s="212"/>
      <c r="R151" s="213">
        <f>R152+R154+R156+R158+R160</f>
        <v>0</v>
      </c>
      <c r="S151" s="212"/>
      <c r="T151" s="214">
        <f>T152+T154+T156+T158+T160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154</v>
      </c>
      <c r="AT151" s="216" t="s">
        <v>76</v>
      </c>
      <c r="AU151" s="216" t="s">
        <v>77</v>
      </c>
      <c r="AY151" s="215" t="s">
        <v>123</v>
      </c>
      <c r="BK151" s="217">
        <f>BK152+BK154+BK156+BK158+BK160</f>
        <v>0</v>
      </c>
    </row>
    <row r="152" s="12" customFormat="1" ht="22.8" customHeight="1">
      <c r="A152" s="12"/>
      <c r="B152" s="204"/>
      <c r="C152" s="205"/>
      <c r="D152" s="206" t="s">
        <v>76</v>
      </c>
      <c r="E152" s="218" t="s">
        <v>504</v>
      </c>
      <c r="F152" s="218" t="s">
        <v>505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154</v>
      </c>
      <c r="AT152" s="216" t="s">
        <v>76</v>
      </c>
      <c r="AU152" s="216" t="s">
        <v>85</v>
      </c>
      <c r="AY152" s="215" t="s">
        <v>123</v>
      </c>
      <c r="BK152" s="217">
        <f>BK153</f>
        <v>0</v>
      </c>
    </row>
    <row r="153" s="2" customFormat="1" ht="16.5" customHeight="1">
      <c r="A153" s="39"/>
      <c r="B153" s="40"/>
      <c r="C153" s="220" t="s">
        <v>189</v>
      </c>
      <c r="D153" s="220" t="s">
        <v>125</v>
      </c>
      <c r="E153" s="221" t="s">
        <v>506</v>
      </c>
      <c r="F153" s="222" t="s">
        <v>507</v>
      </c>
      <c r="G153" s="223" t="s">
        <v>433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508</v>
      </c>
      <c r="AT153" s="232" t="s">
        <v>125</v>
      </c>
      <c r="AU153" s="232" t="s">
        <v>87</v>
      </c>
      <c r="AY153" s="18" t="s">
        <v>123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508</v>
      </c>
      <c r="BM153" s="232" t="s">
        <v>509</v>
      </c>
    </row>
    <row r="154" s="12" customFormat="1" ht="22.8" customHeight="1">
      <c r="A154" s="12"/>
      <c r="B154" s="204"/>
      <c r="C154" s="205"/>
      <c r="D154" s="206" t="s">
        <v>76</v>
      </c>
      <c r="E154" s="218" t="s">
        <v>510</v>
      </c>
      <c r="F154" s="218" t="s">
        <v>511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P155</f>
        <v>0</v>
      </c>
      <c r="Q154" s="212"/>
      <c r="R154" s="213">
        <f>R155</f>
        <v>0</v>
      </c>
      <c r="S154" s="212"/>
      <c r="T154" s="214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154</v>
      </c>
      <c r="AT154" s="216" t="s">
        <v>76</v>
      </c>
      <c r="AU154" s="216" t="s">
        <v>85</v>
      </c>
      <c r="AY154" s="215" t="s">
        <v>123</v>
      </c>
      <c r="BK154" s="217">
        <f>BK155</f>
        <v>0</v>
      </c>
    </row>
    <row r="155" s="2" customFormat="1" ht="16.5" customHeight="1">
      <c r="A155" s="39"/>
      <c r="B155" s="40"/>
      <c r="C155" s="220" t="s">
        <v>8</v>
      </c>
      <c r="D155" s="220" t="s">
        <v>125</v>
      </c>
      <c r="E155" s="221" t="s">
        <v>512</v>
      </c>
      <c r="F155" s="222" t="s">
        <v>513</v>
      </c>
      <c r="G155" s="223" t="s">
        <v>433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508</v>
      </c>
      <c r="AT155" s="232" t="s">
        <v>125</v>
      </c>
      <c r="AU155" s="232" t="s">
        <v>87</v>
      </c>
      <c r="AY155" s="18" t="s">
        <v>123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508</v>
      </c>
      <c r="BM155" s="232" t="s">
        <v>514</v>
      </c>
    </row>
    <row r="156" s="12" customFormat="1" ht="22.8" customHeight="1">
      <c r="A156" s="12"/>
      <c r="B156" s="204"/>
      <c r="C156" s="205"/>
      <c r="D156" s="206" t="s">
        <v>76</v>
      </c>
      <c r="E156" s="218" t="s">
        <v>515</v>
      </c>
      <c r="F156" s="218" t="s">
        <v>516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P157</f>
        <v>0</v>
      </c>
      <c r="Q156" s="212"/>
      <c r="R156" s="213">
        <f>R157</f>
        <v>0</v>
      </c>
      <c r="S156" s="212"/>
      <c r="T156" s="214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154</v>
      </c>
      <c r="AT156" s="216" t="s">
        <v>76</v>
      </c>
      <c r="AU156" s="216" t="s">
        <v>85</v>
      </c>
      <c r="AY156" s="215" t="s">
        <v>123</v>
      </c>
      <c r="BK156" s="217">
        <f>BK157</f>
        <v>0</v>
      </c>
    </row>
    <row r="157" s="2" customFormat="1" ht="16.5" customHeight="1">
      <c r="A157" s="39"/>
      <c r="B157" s="40"/>
      <c r="C157" s="220" t="s">
        <v>198</v>
      </c>
      <c r="D157" s="220" t="s">
        <v>125</v>
      </c>
      <c r="E157" s="221" t="s">
        <v>517</v>
      </c>
      <c r="F157" s="222" t="s">
        <v>518</v>
      </c>
      <c r="G157" s="223" t="s">
        <v>433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508</v>
      </c>
      <c r="AT157" s="232" t="s">
        <v>125</v>
      </c>
      <c r="AU157" s="232" t="s">
        <v>87</v>
      </c>
      <c r="AY157" s="18" t="s">
        <v>123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508</v>
      </c>
      <c r="BM157" s="232" t="s">
        <v>519</v>
      </c>
    </row>
    <row r="158" s="12" customFormat="1" ht="22.8" customHeight="1">
      <c r="A158" s="12"/>
      <c r="B158" s="204"/>
      <c r="C158" s="205"/>
      <c r="D158" s="206" t="s">
        <v>76</v>
      </c>
      <c r="E158" s="218" t="s">
        <v>520</v>
      </c>
      <c r="F158" s="218" t="s">
        <v>521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P159</f>
        <v>0</v>
      </c>
      <c r="Q158" s="212"/>
      <c r="R158" s="213">
        <f>R159</f>
        <v>0</v>
      </c>
      <c r="S158" s="212"/>
      <c r="T158" s="214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154</v>
      </c>
      <c r="AT158" s="216" t="s">
        <v>76</v>
      </c>
      <c r="AU158" s="216" t="s">
        <v>85</v>
      </c>
      <c r="AY158" s="215" t="s">
        <v>123</v>
      </c>
      <c r="BK158" s="217">
        <f>BK159</f>
        <v>0</v>
      </c>
    </row>
    <row r="159" s="2" customFormat="1" ht="16.5" customHeight="1">
      <c r="A159" s="39"/>
      <c r="B159" s="40"/>
      <c r="C159" s="220" t="s">
        <v>203</v>
      </c>
      <c r="D159" s="220" t="s">
        <v>125</v>
      </c>
      <c r="E159" s="221" t="s">
        <v>522</v>
      </c>
      <c r="F159" s="222" t="s">
        <v>523</v>
      </c>
      <c r="G159" s="223" t="s">
        <v>433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508</v>
      </c>
      <c r="AT159" s="232" t="s">
        <v>125</v>
      </c>
      <c r="AU159" s="232" t="s">
        <v>87</v>
      </c>
      <c r="AY159" s="18" t="s">
        <v>123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508</v>
      </c>
      <c r="BM159" s="232" t="s">
        <v>524</v>
      </c>
    </row>
    <row r="160" s="12" customFormat="1" ht="22.8" customHeight="1">
      <c r="A160" s="12"/>
      <c r="B160" s="204"/>
      <c r="C160" s="205"/>
      <c r="D160" s="206" t="s">
        <v>76</v>
      </c>
      <c r="E160" s="218" t="s">
        <v>525</v>
      </c>
      <c r="F160" s="218" t="s">
        <v>526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0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154</v>
      </c>
      <c r="AT160" s="216" t="s">
        <v>76</v>
      </c>
      <c r="AU160" s="216" t="s">
        <v>85</v>
      </c>
      <c r="AY160" s="215" t="s">
        <v>123</v>
      </c>
      <c r="BK160" s="217">
        <f>BK161</f>
        <v>0</v>
      </c>
    </row>
    <row r="161" s="2" customFormat="1" ht="16.5" customHeight="1">
      <c r="A161" s="39"/>
      <c r="B161" s="40"/>
      <c r="C161" s="220" t="s">
        <v>209</v>
      </c>
      <c r="D161" s="220" t="s">
        <v>125</v>
      </c>
      <c r="E161" s="221" t="s">
        <v>527</v>
      </c>
      <c r="F161" s="222" t="s">
        <v>526</v>
      </c>
      <c r="G161" s="223" t="s">
        <v>433</v>
      </c>
      <c r="H161" s="224">
        <v>1</v>
      </c>
      <c r="I161" s="225"/>
      <c r="J161" s="226">
        <f>ROUND(I161*H161,2)</f>
        <v>0</v>
      </c>
      <c r="K161" s="227"/>
      <c r="L161" s="45"/>
      <c r="M161" s="297" t="s">
        <v>1</v>
      </c>
      <c r="N161" s="298" t="s">
        <v>42</v>
      </c>
      <c r="O161" s="295"/>
      <c r="P161" s="299">
        <f>O161*H161</f>
        <v>0</v>
      </c>
      <c r="Q161" s="299">
        <v>0</v>
      </c>
      <c r="R161" s="299">
        <f>Q161*H161</f>
        <v>0</v>
      </c>
      <c r="S161" s="299">
        <v>0</v>
      </c>
      <c r="T161" s="30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508</v>
      </c>
      <c r="AT161" s="232" t="s">
        <v>125</v>
      </c>
      <c r="AU161" s="232" t="s">
        <v>87</v>
      </c>
      <c r="AY161" s="18" t="s">
        <v>123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508</v>
      </c>
      <c r="BM161" s="232" t="s">
        <v>528</v>
      </c>
    </row>
    <row r="162" s="2" customFormat="1" ht="6.96" customHeight="1">
      <c r="A162" s="39"/>
      <c r="B162" s="67"/>
      <c r="C162" s="68"/>
      <c r="D162" s="68"/>
      <c r="E162" s="68"/>
      <c r="F162" s="68"/>
      <c r="G162" s="68"/>
      <c r="H162" s="68"/>
      <c r="I162" s="68"/>
      <c r="J162" s="68"/>
      <c r="K162" s="68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sheet="1" autoFilter="0" formatColumns="0" formatRows="0" objects="1" scenarios="1" spinCount="100000" saltValue="HKlDe8LoWGg3Xl/zUCq+daSw0lL/qUjc5rymTnqlT4p8veGz4604RCOSVgXGfXHHhxDsIR4Vqnb6qa5tEnZN0g==" hashValue="J+TgzNNbX2GKSFFa9nXrDsFoNHMB0Wl3XsdjcU+OWZotzTHkzWLNkxhzzfutK5yX9NmFeZOUzw782OIoMimchw==" algorithmName="SHA-512" password="CC35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LAPTOP-LDUOBL0M\Marie Navrátilová</dc:creator>
  <cp:lastModifiedBy>LAPTOP-LDUOBL0M\Marie Navrátilová</cp:lastModifiedBy>
  <dcterms:created xsi:type="dcterms:W3CDTF">2024-03-13T14:19:53Z</dcterms:created>
  <dcterms:modified xsi:type="dcterms:W3CDTF">2024-03-13T14:20:02Z</dcterms:modified>
</cp:coreProperties>
</file>